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しいフォルダー\陸協関係\R8陸上協会\天草スプリント2026\"/>
    </mc:Choice>
  </mc:AlternateContent>
  <xr:revisionPtr revIDLastSave="0" documentId="13_ncr:1_{ECFEABDE-0BBF-42C3-99FF-569F8C2202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所属データ" sheetId="4" r:id="rId1"/>
    <sheet name="男子" sheetId="1" r:id="rId2"/>
    <sheet name="女子" sheetId="8" r:id="rId3"/>
  </sheets>
  <definedNames>
    <definedName name="_xlnm.Criteria" localSheetId="0">所属データ!#REF!</definedName>
    <definedName name="_xlnm.Extract" localSheetId="0">所属データ!#REF!</definedName>
    <definedName name="_xlnm.Print_Area" localSheetId="0">所属データ!$A$1:$J$29</definedName>
    <definedName name="_xlnm.Print_Area" localSheetId="2">女子!$A$1:$T$50</definedName>
    <definedName name="_xlnm.Print_Area" localSheetId="1">男子!$A$1:$T$50</definedName>
    <definedName name="男子種目">男子!$B$53:$B$71</definedName>
    <definedName name="男種目" localSheetId="2">男子!$B$55:$E$72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7" i="8" l="1"/>
  <c r="T8" i="8"/>
  <c r="T9" i="8"/>
  <c r="T10" i="8"/>
  <c r="T11" i="8"/>
  <c r="T12" i="8"/>
  <c r="T13" i="8"/>
  <c r="T14" i="8"/>
  <c r="T15" i="8"/>
  <c r="T16" i="8"/>
  <c r="T17" i="8"/>
  <c r="T18" i="8"/>
  <c r="T19" i="8"/>
  <c r="T20" i="8"/>
  <c r="T21" i="8"/>
  <c r="T22" i="8"/>
  <c r="T23" i="8"/>
  <c r="T24" i="8"/>
  <c r="T25" i="8"/>
  <c r="T26" i="8"/>
  <c r="T27" i="8"/>
  <c r="T28" i="8"/>
  <c r="T29" i="8"/>
  <c r="T30" i="8"/>
  <c r="T31" i="8"/>
  <c r="T32" i="8"/>
  <c r="T33" i="8"/>
  <c r="T34" i="8"/>
  <c r="T35" i="8"/>
  <c r="T36" i="8"/>
  <c r="T37" i="8"/>
  <c r="T38" i="8"/>
  <c r="T39" i="8"/>
  <c r="T40" i="8"/>
  <c r="T41" i="8"/>
  <c r="T42" i="8"/>
  <c r="T43" i="8"/>
  <c r="T44" i="8"/>
  <c r="T45" i="8"/>
  <c r="T46" i="8"/>
  <c r="T47" i="8"/>
  <c r="T48" i="8"/>
  <c r="T49" i="8"/>
  <c r="T50" i="8"/>
  <c r="T6" i="8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6" i="1"/>
  <c r="C13" i="4"/>
  <c r="B19" i="4"/>
  <c r="C19" i="4"/>
  <c r="D19" i="4"/>
  <c r="E19" i="4"/>
  <c r="K19" i="4"/>
  <c r="C1" i="1"/>
  <c r="I1" i="1"/>
  <c r="C2" i="1"/>
  <c r="I2" i="1"/>
  <c r="O2" i="1"/>
  <c r="P2" i="1"/>
  <c r="R2" i="1"/>
  <c r="V2" i="1"/>
  <c r="W2" i="1"/>
  <c r="X2" i="1"/>
  <c r="V3" i="1"/>
  <c r="W3" i="1"/>
  <c r="X3" i="1"/>
  <c r="V4" i="1"/>
  <c r="W4" i="1"/>
  <c r="X4" i="1"/>
  <c r="S5" i="1"/>
  <c r="V5" i="1"/>
  <c r="E16" i="4" s="1"/>
  <c r="W5" i="1"/>
  <c r="X5" i="1"/>
  <c r="F6" i="1"/>
  <c r="S6" i="1"/>
  <c r="U6" i="1"/>
  <c r="V6" i="1"/>
  <c r="W6" i="1"/>
  <c r="X6" i="1"/>
  <c r="F7" i="1"/>
  <c r="S7" i="1"/>
  <c r="U7" i="1"/>
  <c r="AA2" i="1" s="1"/>
  <c r="V7" i="1"/>
  <c r="AB3" i="1" s="1"/>
  <c r="W7" i="1"/>
  <c r="AA4" i="1" s="1"/>
  <c r="X7" i="1"/>
  <c r="F8" i="1"/>
  <c r="S8" i="1"/>
  <c r="U8" i="1"/>
  <c r="AE2" i="1" s="1"/>
  <c r="V8" i="1"/>
  <c r="W8" i="1"/>
  <c r="X8" i="1"/>
  <c r="F9" i="1"/>
  <c r="S9" i="1"/>
  <c r="U9" i="1"/>
  <c r="V9" i="1"/>
  <c r="W9" i="1"/>
  <c r="X9" i="1"/>
  <c r="F10" i="1"/>
  <c r="S10" i="1"/>
  <c r="U10" i="1"/>
  <c r="V10" i="1"/>
  <c r="W10" i="1"/>
  <c r="X10" i="1"/>
  <c r="F11" i="1"/>
  <c r="S11" i="1"/>
  <c r="U11" i="1"/>
  <c r="V11" i="1"/>
  <c r="W11" i="1"/>
  <c r="X11" i="1"/>
  <c r="AB5" i="1" s="1"/>
  <c r="F12" i="1"/>
  <c r="S12" i="1"/>
  <c r="U12" i="1"/>
  <c r="V12" i="1"/>
  <c r="W12" i="1"/>
  <c r="X12" i="1"/>
  <c r="F13" i="1"/>
  <c r="S13" i="1"/>
  <c r="U13" i="1"/>
  <c r="V13" i="1"/>
  <c r="W13" i="1"/>
  <c r="AD4" i="1" s="1"/>
  <c r="X13" i="1"/>
  <c r="F14" i="1"/>
  <c r="S14" i="1"/>
  <c r="U14" i="1"/>
  <c r="V14" i="1"/>
  <c r="W14" i="1"/>
  <c r="X14" i="1"/>
  <c r="F15" i="1"/>
  <c r="S15" i="1"/>
  <c r="U15" i="1"/>
  <c r="V15" i="1"/>
  <c r="W15" i="1"/>
  <c r="X15" i="1"/>
  <c r="F16" i="1"/>
  <c r="S16" i="1"/>
  <c r="U16" i="1"/>
  <c r="V16" i="1"/>
  <c r="W16" i="1"/>
  <c r="X16" i="1"/>
  <c r="F17" i="1"/>
  <c r="S17" i="1"/>
  <c r="U17" i="1"/>
  <c r="V17" i="1"/>
  <c r="W17" i="1"/>
  <c r="X17" i="1"/>
  <c r="AE5" i="1" s="1"/>
  <c r="F18" i="1"/>
  <c r="S18" i="1"/>
  <c r="U18" i="1"/>
  <c r="V18" i="1"/>
  <c r="W18" i="1"/>
  <c r="X18" i="1"/>
  <c r="F19" i="1"/>
  <c r="S19" i="1"/>
  <c r="U19" i="1"/>
  <c r="V19" i="1"/>
  <c r="W19" i="1"/>
  <c r="X19" i="1"/>
  <c r="F20" i="1"/>
  <c r="S20" i="1"/>
  <c r="U20" i="1"/>
  <c r="V20" i="1"/>
  <c r="AA3" i="1" s="1"/>
  <c r="W20" i="1"/>
  <c r="X20" i="1"/>
  <c r="F21" i="1"/>
  <c r="S21" i="1"/>
  <c r="U21" i="1"/>
  <c r="V21" i="1"/>
  <c r="W21" i="1"/>
  <c r="X21" i="1"/>
  <c r="F22" i="1"/>
  <c r="S22" i="1"/>
  <c r="U22" i="1"/>
  <c r="V22" i="1"/>
  <c r="W22" i="1"/>
  <c r="X22" i="1"/>
  <c r="F23" i="1"/>
  <c r="S23" i="1"/>
  <c r="U23" i="1"/>
  <c r="V23" i="1"/>
  <c r="W23" i="1"/>
  <c r="X23" i="1"/>
  <c r="F24" i="1"/>
  <c r="S24" i="1"/>
  <c r="U24" i="1"/>
  <c r="V24" i="1"/>
  <c r="W24" i="1"/>
  <c r="X24" i="1"/>
  <c r="F25" i="1"/>
  <c r="S25" i="1"/>
  <c r="U25" i="1"/>
  <c r="V25" i="1"/>
  <c r="W25" i="1"/>
  <c r="X25" i="1"/>
  <c r="F26" i="1"/>
  <c r="S26" i="1"/>
  <c r="U26" i="1"/>
  <c r="V26" i="1"/>
  <c r="W26" i="1"/>
  <c r="X26" i="1"/>
  <c r="F27" i="1"/>
  <c r="S27" i="1"/>
  <c r="U27" i="1"/>
  <c r="V27" i="1"/>
  <c r="W27" i="1"/>
  <c r="X27" i="1"/>
  <c r="F28" i="1"/>
  <c r="S28" i="1"/>
  <c r="U28" i="1"/>
  <c r="V28" i="1"/>
  <c r="W28" i="1"/>
  <c r="X28" i="1"/>
  <c r="F29" i="1"/>
  <c r="S29" i="1"/>
  <c r="U29" i="1"/>
  <c r="V29" i="1"/>
  <c r="W29" i="1"/>
  <c r="X29" i="1"/>
  <c r="F30" i="1"/>
  <c r="S30" i="1"/>
  <c r="U30" i="1"/>
  <c r="V30" i="1"/>
  <c r="W30" i="1"/>
  <c r="X30" i="1"/>
  <c r="F31" i="1"/>
  <c r="S31" i="1"/>
  <c r="U31" i="1"/>
  <c r="V31" i="1"/>
  <c r="W31" i="1"/>
  <c r="X31" i="1"/>
  <c r="F32" i="1"/>
  <c r="S32" i="1"/>
  <c r="U32" i="1"/>
  <c r="V32" i="1"/>
  <c r="W32" i="1"/>
  <c r="X32" i="1"/>
  <c r="F33" i="1"/>
  <c r="S33" i="1"/>
  <c r="U33" i="1"/>
  <c r="V33" i="1"/>
  <c r="W33" i="1"/>
  <c r="X33" i="1"/>
  <c r="F34" i="1"/>
  <c r="S34" i="1"/>
  <c r="U34" i="1"/>
  <c r="V34" i="1"/>
  <c r="W34" i="1"/>
  <c r="X34" i="1"/>
  <c r="F35" i="1"/>
  <c r="S35" i="1"/>
  <c r="U35" i="1"/>
  <c r="V35" i="1"/>
  <c r="W35" i="1"/>
  <c r="X35" i="1"/>
  <c r="F36" i="1"/>
  <c r="S36" i="1"/>
  <c r="U36" i="1"/>
  <c r="V36" i="1"/>
  <c r="W36" i="1"/>
  <c r="X36" i="1"/>
  <c r="F37" i="1"/>
  <c r="S37" i="1"/>
  <c r="U37" i="1"/>
  <c r="V37" i="1"/>
  <c r="W37" i="1"/>
  <c r="X37" i="1"/>
  <c r="F38" i="1"/>
  <c r="S38" i="1"/>
  <c r="U38" i="1"/>
  <c r="V38" i="1"/>
  <c r="W38" i="1"/>
  <c r="X38" i="1"/>
  <c r="F39" i="1"/>
  <c r="S39" i="1"/>
  <c r="U39" i="1"/>
  <c r="V39" i="1"/>
  <c r="W39" i="1"/>
  <c r="X39" i="1"/>
  <c r="F40" i="1"/>
  <c r="S40" i="1"/>
  <c r="U40" i="1"/>
  <c r="V40" i="1"/>
  <c r="W40" i="1"/>
  <c r="X40" i="1"/>
  <c r="F41" i="1"/>
  <c r="S41" i="1"/>
  <c r="U41" i="1"/>
  <c r="V41" i="1"/>
  <c r="W41" i="1"/>
  <c r="X41" i="1"/>
  <c r="F42" i="1"/>
  <c r="S42" i="1"/>
  <c r="U42" i="1"/>
  <c r="V42" i="1"/>
  <c r="W42" i="1"/>
  <c r="X42" i="1"/>
  <c r="F43" i="1"/>
  <c r="S43" i="1"/>
  <c r="U43" i="1"/>
  <c r="V43" i="1"/>
  <c r="W43" i="1"/>
  <c r="X43" i="1"/>
  <c r="F44" i="1"/>
  <c r="S44" i="1"/>
  <c r="U44" i="1"/>
  <c r="V44" i="1"/>
  <c r="W44" i="1"/>
  <c r="X44" i="1"/>
  <c r="F45" i="1"/>
  <c r="S45" i="1"/>
  <c r="U45" i="1"/>
  <c r="V45" i="1"/>
  <c r="W45" i="1"/>
  <c r="X45" i="1"/>
  <c r="F46" i="1"/>
  <c r="S46" i="1"/>
  <c r="U46" i="1"/>
  <c r="V46" i="1"/>
  <c r="W46" i="1"/>
  <c r="X46" i="1"/>
  <c r="F47" i="1"/>
  <c r="S47" i="1"/>
  <c r="U47" i="1"/>
  <c r="V47" i="1"/>
  <c r="W47" i="1"/>
  <c r="X47" i="1"/>
  <c r="F48" i="1"/>
  <c r="S48" i="1"/>
  <c r="U48" i="1"/>
  <c r="V48" i="1"/>
  <c r="W48" i="1"/>
  <c r="X48" i="1"/>
  <c r="F49" i="1"/>
  <c r="S49" i="1"/>
  <c r="U49" i="1"/>
  <c r="V49" i="1"/>
  <c r="W49" i="1"/>
  <c r="X49" i="1"/>
  <c r="F50" i="1"/>
  <c r="S50" i="1"/>
  <c r="U50" i="1"/>
  <c r="V50" i="1"/>
  <c r="W50" i="1"/>
  <c r="X50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C1" i="8"/>
  <c r="I1" i="8"/>
  <c r="C2" i="8"/>
  <c r="I2" i="8"/>
  <c r="P2" i="8"/>
  <c r="R2" i="8"/>
  <c r="V2" i="8"/>
  <c r="W2" i="8"/>
  <c r="X2" i="8"/>
  <c r="V3" i="8"/>
  <c r="W3" i="8"/>
  <c r="X3" i="8"/>
  <c r="V4" i="8"/>
  <c r="W4" i="8"/>
  <c r="X4" i="8"/>
  <c r="S5" i="8"/>
  <c r="V5" i="8"/>
  <c r="W5" i="8"/>
  <c r="X5" i="8"/>
  <c r="F6" i="8"/>
  <c r="S6" i="8"/>
  <c r="U6" i="8"/>
  <c r="V6" i="8"/>
  <c r="W6" i="8"/>
  <c r="X6" i="8"/>
  <c r="F7" i="8"/>
  <c r="S7" i="8"/>
  <c r="U7" i="8"/>
  <c r="AE2" i="8" s="1"/>
  <c r="V7" i="8"/>
  <c r="AA3" i="8" s="1"/>
  <c r="W7" i="8"/>
  <c r="AC4" i="8" s="1"/>
  <c r="X7" i="8"/>
  <c r="AA5" i="8" s="1"/>
  <c r="F8" i="8"/>
  <c r="S8" i="8"/>
  <c r="U8" i="8"/>
  <c r="V8" i="8"/>
  <c r="W8" i="8"/>
  <c r="X8" i="8"/>
  <c r="AB5" i="8" s="1"/>
  <c r="F9" i="8"/>
  <c r="S9" i="8"/>
  <c r="U9" i="8"/>
  <c r="AC2" i="8" s="1"/>
  <c r="V9" i="8"/>
  <c r="W9" i="8"/>
  <c r="X9" i="8"/>
  <c r="F10" i="8"/>
  <c r="S10" i="8"/>
  <c r="U10" i="8"/>
  <c r="V10" i="8"/>
  <c r="W10" i="8"/>
  <c r="AB4" i="8" s="1"/>
  <c r="X10" i="8"/>
  <c r="F11" i="8"/>
  <c r="S11" i="8"/>
  <c r="U11" i="8"/>
  <c r="V11" i="8"/>
  <c r="W11" i="8"/>
  <c r="X11" i="8"/>
  <c r="F12" i="8"/>
  <c r="S12" i="8"/>
  <c r="U12" i="8"/>
  <c r="V12" i="8"/>
  <c r="W12" i="8"/>
  <c r="X12" i="8"/>
  <c r="F13" i="8"/>
  <c r="S13" i="8"/>
  <c r="U13" i="8"/>
  <c r="V13" i="8"/>
  <c r="W13" i="8"/>
  <c r="X13" i="8"/>
  <c r="F14" i="8"/>
  <c r="S14" i="8"/>
  <c r="U14" i="8"/>
  <c r="V14" i="8"/>
  <c r="W14" i="8"/>
  <c r="X14" i="8"/>
  <c r="F15" i="8"/>
  <c r="S15" i="8"/>
  <c r="U15" i="8"/>
  <c r="V15" i="8"/>
  <c r="W15" i="8"/>
  <c r="X15" i="8"/>
  <c r="F16" i="8"/>
  <c r="S16" i="8"/>
  <c r="U16" i="8"/>
  <c r="V16" i="8"/>
  <c r="W16" i="8"/>
  <c r="X16" i="8"/>
  <c r="AC5" i="8" s="1"/>
  <c r="F17" i="8"/>
  <c r="S17" i="8"/>
  <c r="U17" i="8"/>
  <c r="V17" i="8"/>
  <c r="W17" i="8"/>
  <c r="X17" i="8"/>
  <c r="F18" i="8"/>
  <c r="S18" i="8"/>
  <c r="U18" i="8"/>
  <c r="V18" i="8"/>
  <c r="W18" i="8"/>
  <c r="X18" i="8"/>
  <c r="F19" i="8"/>
  <c r="S19" i="8"/>
  <c r="U19" i="8"/>
  <c r="V19" i="8"/>
  <c r="W19" i="8"/>
  <c r="X19" i="8"/>
  <c r="F20" i="8"/>
  <c r="S20" i="8"/>
  <c r="U20" i="8"/>
  <c r="V20" i="8"/>
  <c r="W20" i="8"/>
  <c r="X20" i="8"/>
  <c r="F21" i="8"/>
  <c r="S21" i="8"/>
  <c r="U21" i="8"/>
  <c r="V21" i="8"/>
  <c r="W21" i="8"/>
  <c r="X21" i="8"/>
  <c r="F22" i="8"/>
  <c r="S22" i="8"/>
  <c r="U22" i="8"/>
  <c r="V22" i="8"/>
  <c r="W22" i="8"/>
  <c r="X22" i="8"/>
  <c r="F23" i="8"/>
  <c r="S23" i="8"/>
  <c r="U23" i="8"/>
  <c r="V23" i="8"/>
  <c r="W23" i="8"/>
  <c r="X23" i="8"/>
  <c r="F24" i="8"/>
  <c r="S24" i="8"/>
  <c r="U24" i="8"/>
  <c r="V24" i="8"/>
  <c r="W24" i="8"/>
  <c r="X24" i="8"/>
  <c r="F25" i="8"/>
  <c r="S25" i="8"/>
  <c r="U25" i="8"/>
  <c r="V25" i="8"/>
  <c r="W25" i="8"/>
  <c r="X25" i="8"/>
  <c r="F26" i="8"/>
  <c r="S26" i="8"/>
  <c r="U26" i="8"/>
  <c r="V26" i="8"/>
  <c r="W26" i="8"/>
  <c r="X26" i="8"/>
  <c r="F27" i="8"/>
  <c r="S27" i="8"/>
  <c r="U27" i="8"/>
  <c r="V27" i="8"/>
  <c r="W27" i="8"/>
  <c r="X27" i="8"/>
  <c r="F28" i="8"/>
  <c r="S28" i="8"/>
  <c r="U28" i="8"/>
  <c r="V28" i="8"/>
  <c r="W28" i="8"/>
  <c r="X28" i="8"/>
  <c r="F29" i="8"/>
  <c r="S29" i="8"/>
  <c r="U29" i="8"/>
  <c r="V29" i="8"/>
  <c r="W29" i="8"/>
  <c r="X29" i="8"/>
  <c r="F30" i="8"/>
  <c r="S30" i="8"/>
  <c r="U30" i="8"/>
  <c r="V30" i="8"/>
  <c r="W30" i="8"/>
  <c r="X30" i="8"/>
  <c r="F31" i="8"/>
  <c r="S31" i="8"/>
  <c r="U31" i="8"/>
  <c r="V31" i="8"/>
  <c r="W31" i="8"/>
  <c r="X31" i="8"/>
  <c r="F32" i="8"/>
  <c r="S32" i="8"/>
  <c r="U32" i="8"/>
  <c r="V32" i="8"/>
  <c r="W32" i="8"/>
  <c r="X32" i="8"/>
  <c r="F33" i="8"/>
  <c r="S33" i="8"/>
  <c r="U33" i="8"/>
  <c r="V33" i="8"/>
  <c r="W33" i="8"/>
  <c r="X33" i="8"/>
  <c r="F34" i="8"/>
  <c r="S34" i="8"/>
  <c r="U34" i="8"/>
  <c r="V34" i="8"/>
  <c r="W34" i="8"/>
  <c r="X34" i="8"/>
  <c r="F35" i="8"/>
  <c r="S35" i="8"/>
  <c r="U35" i="8"/>
  <c r="V35" i="8"/>
  <c r="W35" i="8"/>
  <c r="X35" i="8"/>
  <c r="F36" i="8"/>
  <c r="S36" i="8"/>
  <c r="U36" i="8"/>
  <c r="V36" i="8"/>
  <c r="W36" i="8"/>
  <c r="X36" i="8"/>
  <c r="F37" i="8"/>
  <c r="S37" i="8"/>
  <c r="U37" i="8"/>
  <c r="V37" i="8"/>
  <c r="W37" i="8"/>
  <c r="X37" i="8"/>
  <c r="F38" i="8"/>
  <c r="S38" i="8"/>
  <c r="U38" i="8"/>
  <c r="V38" i="8"/>
  <c r="W38" i="8"/>
  <c r="X38" i="8"/>
  <c r="F39" i="8"/>
  <c r="S39" i="8"/>
  <c r="U39" i="8"/>
  <c r="V39" i="8"/>
  <c r="W39" i="8"/>
  <c r="X39" i="8"/>
  <c r="F40" i="8"/>
  <c r="S40" i="8"/>
  <c r="U40" i="8"/>
  <c r="V40" i="8"/>
  <c r="W40" i="8"/>
  <c r="X40" i="8"/>
  <c r="F41" i="8"/>
  <c r="S41" i="8"/>
  <c r="U41" i="8"/>
  <c r="V41" i="8"/>
  <c r="W41" i="8"/>
  <c r="X41" i="8"/>
  <c r="F42" i="8"/>
  <c r="S42" i="8"/>
  <c r="U42" i="8"/>
  <c r="V42" i="8"/>
  <c r="W42" i="8"/>
  <c r="X42" i="8"/>
  <c r="F43" i="8"/>
  <c r="S43" i="8"/>
  <c r="U43" i="8"/>
  <c r="V43" i="8"/>
  <c r="W43" i="8"/>
  <c r="X43" i="8"/>
  <c r="F44" i="8"/>
  <c r="S44" i="8"/>
  <c r="U44" i="8"/>
  <c r="V44" i="8"/>
  <c r="W44" i="8"/>
  <c r="X44" i="8"/>
  <c r="F45" i="8"/>
  <c r="S45" i="8"/>
  <c r="U45" i="8"/>
  <c r="V45" i="8"/>
  <c r="W45" i="8"/>
  <c r="X45" i="8"/>
  <c r="F46" i="8"/>
  <c r="S46" i="8"/>
  <c r="U46" i="8"/>
  <c r="V46" i="8"/>
  <c r="W46" i="8"/>
  <c r="X46" i="8"/>
  <c r="F47" i="8"/>
  <c r="S47" i="8"/>
  <c r="U47" i="8"/>
  <c r="V47" i="8"/>
  <c r="W47" i="8"/>
  <c r="X47" i="8"/>
  <c r="F48" i="8"/>
  <c r="S48" i="8"/>
  <c r="U48" i="8"/>
  <c r="V48" i="8"/>
  <c r="W48" i="8"/>
  <c r="X48" i="8"/>
  <c r="F49" i="8"/>
  <c r="S49" i="8"/>
  <c r="U49" i="8"/>
  <c r="V49" i="8"/>
  <c r="W49" i="8"/>
  <c r="X49" i="8"/>
  <c r="F50" i="8"/>
  <c r="S50" i="8"/>
  <c r="U50" i="8"/>
  <c r="V50" i="8"/>
  <c r="W50" i="8"/>
  <c r="X50" i="8"/>
  <c r="B54" i="8"/>
  <c r="B55" i="8"/>
  <c r="A55" i="8"/>
  <c r="B56" i="8"/>
  <c r="A56" i="8" s="1"/>
  <c r="B57" i="8"/>
  <c r="A57" i="8" s="1"/>
  <c r="B58" i="8"/>
  <c r="A58" i="8"/>
  <c r="B59" i="8"/>
  <c r="A59" i="8" s="1"/>
  <c r="B60" i="8"/>
  <c r="A60" i="8" s="1"/>
  <c r="B61" i="8"/>
  <c r="A61" i="8" s="1"/>
  <c r="B62" i="8"/>
  <c r="A62" i="8" s="1"/>
  <c r="B63" i="8"/>
  <c r="A63" i="8" s="1"/>
  <c r="B64" i="8"/>
  <c r="A64" i="8"/>
  <c r="B65" i="8"/>
  <c r="A65" i="8"/>
  <c r="B66" i="8"/>
  <c r="A66" i="8" s="1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AD5" i="8"/>
  <c r="AD2" i="8"/>
  <c r="AF3" i="8"/>
  <c r="AB2" i="8"/>
  <c r="AA2" i="8"/>
  <c r="AF4" i="8"/>
  <c r="AC3" i="8"/>
  <c r="AA4" i="8"/>
  <c r="AE3" i="8"/>
  <c r="AD3" i="8"/>
  <c r="AE4" i="8"/>
  <c r="AB3" i="8"/>
  <c r="AF5" i="8"/>
  <c r="AD4" i="8"/>
  <c r="AE5" i="8"/>
  <c r="AF2" i="8"/>
  <c r="E15" i="4" l="1"/>
  <c r="F16" i="4"/>
  <c r="I19" i="4" s="1"/>
  <c r="F15" i="4"/>
  <c r="G19" i="4" s="1"/>
  <c r="AC2" i="1"/>
  <c r="AB2" i="1"/>
  <c r="AF2" i="1"/>
  <c r="AD2" i="1"/>
  <c r="AF3" i="1"/>
  <c r="AE3" i="1"/>
  <c r="AD3" i="1"/>
  <c r="AC3" i="1"/>
  <c r="AF4" i="1"/>
  <c r="AE4" i="1"/>
  <c r="AC4" i="1"/>
  <c r="AB4" i="1"/>
  <c r="AA5" i="1"/>
  <c r="AD5" i="1"/>
  <c r="AC5" i="1"/>
  <c r="AF5" i="1"/>
  <c r="H19" i="4"/>
  <c r="D15" i="4" l="1"/>
  <c r="D17" i="4" s="1"/>
  <c r="J19" i="4" s="1"/>
  <c r="C16" i="4"/>
  <c r="D16" i="4"/>
  <c r="C15" i="4"/>
  <c r="F1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KRK</author>
    <author>TAKANO</author>
    <author>takano</author>
    <author>okabe</author>
  </authors>
  <commentList>
    <comment ref="B6" authorId="0" shapeId="0" xr:uid="{00000000-0006-0000-0100-000001000000}">
      <text>
        <r>
          <rPr>
            <sz val="9"/>
            <rFont val="ＭＳ Ｐゴシック"/>
            <family val="3"/>
          </rPr>
          <t xml:space="preserve">大学や熊本県外の登録での”*-”は入力しないでください。　
  8-1234やA-1234 の場合
　1234 と入力
</t>
        </r>
      </text>
    </comment>
    <comment ref="C6" authorId="1" shapeId="0" xr:uid="{00000000-0006-0000-0100-000002000000}">
      <text>
        <r>
          <rPr>
            <sz val="9"/>
            <rFont val="ＭＳ Ｐゴシック"/>
            <family val="3"/>
          </rPr>
          <t>外国人選手の場合、半角ｱﾙﾌｧﾍﾞｯﾄでﾌﾙﾈｰﾑを入力して下さい。</t>
        </r>
      </text>
    </comment>
    <comment ref="D6" authorId="1" shapeId="0" xr:uid="{00000000-0006-0000-0100-000003000000}">
      <text>
        <r>
          <rPr>
            <sz val="9"/>
            <rFont val="ＭＳ Ｐゴシック"/>
            <family val="3"/>
          </rPr>
          <t>外国人選手の場合こちらに読みを半角ｶﾀｶﾅで入力して下さい。</t>
        </r>
      </text>
    </comment>
    <comment ref="F6" authorId="2" shapeId="0" xr:uid="{00000000-0006-0000-0100-000004000000}">
      <text>
        <r>
          <rPr>
            <sz val="9"/>
            <rFont val="ＭＳ Ｐゴシック"/>
            <family val="3"/>
          </rPr>
          <t xml:space="preserve">大学等では個人の所属陸協を入力してください。
</t>
        </r>
      </text>
    </comment>
    <comment ref="G6" authorId="3" shapeId="0" xr:uid="{00000000-0006-0000-0100-000005000000}">
      <text>
        <r>
          <rPr>
            <sz val="9"/>
            <rFont val="ＭＳ Ｐゴシック"/>
            <family val="3"/>
          </rPr>
          <t>種目が表示されない場合は、所属データのシートの所属種別の選択をお願いします。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KRK</author>
    <author>TAKANO</author>
    <author>takano</author>
    <author>okabe</author>
  </authors>
  <commentList>
    <comment ref="B6" authorId="0" shapeId="0" xr:uid="{00000000-0006-0000-0200-000001000000}">
      <text>
        <r>
          <rPr>
            <sz val="9"/>
            <rFont val="ＭＳ Ｐゴシック"/>
            <family val="3"/>
          </rPr>
          <t xml:space="preserve">大学や熊本県外の登録での”*-”は入力しないでください。　
  8-1234やA-1234 の場合
　1234 と入力
</t>
        </r>
      </text>
    </comment>
    <comment ref="C6" authorId="1" shapeId="0" xr:uid="{00000000-0006-0000-0200-000002000000}">
      <text>
        <r>
          <rPr>
            <sz val="9"/>
            <rFont val="ＭＳ Ｐゴシック"/>
            <family val="3"/>
          </rPr>
          <t>外国人選手の場合、半角ｱﾙﾌｧﾍﾞｯﾄでﾌﾙﾈｰﾑを入力して下さい。</t>
        </r>
      </text>
    </comment>
    <comment ref="D6" authorId="1" shapeId="0" xr:uid="{00000000-0006-0000-0200-000003000000}">
      <text>
        <r>
          <rPr>
            <sz val="9"/>
            <rFont val="ＭＳ Ｐゴシック"/>
            <family val="3"/>
          </rPr>
          <t>外国人選手の場合こちらに読みを半角ｶﾀｶﾅで入力して下さい。</t>
        </r>
      </text>
    </comment>
    <comment ref="F6" authorId="2" shapeId="0" xr:uid="{00000000-0006-0000-0200-000004000000}">
      <text>
        <r>
          <rPr>
            <sz val="9"/>
            <rFont val="ＭＳ Ｐゴシック"/>
            <family val="3"/>
          </rPr>
          <t xml:space="preserve">大学等では個人の所属陸協を入力してください。
</t>
        </r>
      </text>
    </comment>
    <comment ref="G6" authorId="3" shapeId="0" xr:uid="{00000000-0006-0000-0200-000005000000}">
      <text>
        <r>
          <rPr>
            <sz val="9"/>
            <rFont val="ＭＳ Ｐゴシック"/>
            <family val="3"/>
          </rPr>
          <t>種目が表示されない場合は、所属データのシートの所属種別の選択をお願いします。</t>
        </r>
      </text>
    </comment>
  </commentList>
</comments>
</file>

<file path=xl/sharedStrings.xml><?xml version="1.0" encoding="utf-8"?>
<sst xmlns="http://schemas.openxmlformats.org/spreadsheetml/2006/main" count="292" uniqueCount="122">
  <si>
    <t>所属名(略称)：</t>
    <rPh sb="0" eb="2">
      <t>ショゾク</t>
    </rPh>
    <rPh sb="2" eb="3">
      <t>メイ</t>
    </rPh>
    <rPh sb="4" eb="6">
      <t>リャクショウ</t>
    </rPh>
    <phoneticPr fontId="1"/>
  </si>
  <si>
    <t>所属種別：</t>
    <rPh sb="0" eb="2">
      <t>ショゾク</t>
    </rPh>
    <rPh sb="2" eb="4">
      <t>シュベツ</t>
    </rPh>
    <phoneticPr fontId="1"/>
  </si>
  <si>
    <t>中学</t>
    <rPh sb="0" eb="2">
      <t>チュウガク</t>
    </rPh>
    <phoneticPr fontId="1"/>
  </si>
  <si>
    <t>登録陸協：</t>
    <rPh sb="0" eb="2">
      <t>トウロク</t>
    </rPh>
    <rPh sb="2" eb="3">
      <t>リク</t>
    </rPh>
    <rPh sb="3" eb="4">
      <t>キョウ</t>
    </rPh>
    <phoneticPr fontId="1"/>
  </si>
  <si>
    <t>熊　本</t>
  </si>
  <si>
    <t>　　　学校の場合、略称末尾に小・中・高・大をつけてください（例：○本渡中　×本渡中学）</t>
    <rPh sb="3" eb="5">
      <t>ガッコウ</t>
    </rPh>
    <rPh sb="6" eb="8">
      <t>バアイ</t>
    </rPh>
    <rPh sb="9" eb="11">
      <t>リャクショウ</t>
    </rPh>
    <rPh sb="11" eb="13">
      <t>マツビ</t>
    </rPh>
    <rPh sb="14" eb="15">
      <t>ショウ</t>
    </rPh>
    <rPh sb="16" eb="17">
      <t>チュウ</t>
    </rPh>
    <rPh sb="18" eb="19">
      <t>コウ</t>
    </rPh>
    <rPh sb="20" eb="21">
      <t>ダイ</t>
    </rPh>
    <rPh sb="33" eb="35">
      <t>ホンド</t>
    </rPh>
    <rPh sb="35" eb="36">
      <t>ナカ</t>
    </rPh>
    <rPh sb="38" eb="40">
      <t>ホンド</t>
    </rPh>
    <rPh sb="40" eb="42">
      <t>チュウガク</t>
    </rPh>
    <phoneticPr fontId="1"/>
  </si>
  <si>
    <t>小学</t>
    <rPh sb="0" eb="2">
      <t>ショウガク</t>
    </rPh>
    <phoneticPr fontId="1"/>
  </si>
  <si>
    <t>　　各氏名を入力してください。（全角漢字）　</t>
    <rPh sb="2" eb="3">
      <t>カク</t>
    </rPh>
    <rPh sb="3" eb="5">
      <t>シメイ</t>
    </rPh>
    <rPh sb="6" eb="8">
      <t>ニュウリョク</t>
    </rPh>
    <rPh sb="16" eb="18">
      <t>ゼンカク</t>
    </rPh>
    <rPh sb="18" eb="20">
      <t>カンジ</t>
    </rPh>
    <phoneticPr fontId="1"/>
  </si>
  <si>
    <t>所属長名：</t>
    <rPh sb="0" eb="3">
      <t>ショゾクチョウ</t>
    </rPh>
    <rPh sb="3" eb="4">
      <t>メイ</t>
    </rPh>
    <phoneticPr fontId="1"/>
  </si>
  <si>
    <t>監督名：</t>
    <rPh sb="0" eb="2">
      <t>カントク</t>
    </rPh>
    <rPh sb="2" eb="3">
      <t>メイ</t>
    </rPh>
    <phoneticPr fontId="1"/>
  </si>
  <si>
    <t>高校</t>
    <rPh sb="0" eb="2">
      <t>コウコウ</t>
    </rPh>
    <phoneticPr fontId="1"/>
  </si>
  <si>
    <t>一般</t>
    <rPh sb="0" eb="2">
      <t>イッパン</t>
    </rPh>
    <phoneticPr fontId="1"/>
  </si>
  <si>
    <t>tel(携帯)：</t>
    <rPh sb="4" eb="6">
      <t>ケイタイ</t>
    </rPh>
    <phoneticPr fontId="1"/>
  </si>
  <si>
    <t>振込名義人：</t>
    <rPh sb="0" eb="2">
      <t>フリコミ</t>
    </rPh>
    <rPh sb="2" eb="4">
      <t>メイギ</t>
    </rPh>
    <rPh sb="4" eb="5">
      <t>ニン</t>
    </rPh>
    <phoneticPr fontId="1"/>
  </si>
  <si>
    <t>振込者連絡先：</t>
    <rPh sb="0" eb="2">
      <t>フリコミ</t>
    </rPh>
    <rPh sb="2" eb="3">
      <t>シャ</t>
    </rPh>
    <rPh sb="3" eb="6">
      <t>レンラクサキ</t>
    </rPh>
    <phoneticPr fontId="1"/>
  </si>
  <si>
    <t>登記登録関係費</t>
    <rPh sb="0" eb="2">
      <t>トウキ</t>
    </rPh>
    <rPh sb="2" eb="4">
      <t>トウロク</t>
    </rPh>
    <rPh sb="4" eb="6">
      <t>カンケイ</t>
    </rPh>
    <rPh sb="6" eb="7">
      <t>ヒ</t>
    </rPh>
    <phoneticPr fontId="1"/>
  </si>
  <si>
    <t>※所属種別で参加料の算出をします。</t>
    <rPh sb="1" eb="3">
      <t>ショゾク</t>
    </rPh>
    <rPh sb="3" eb="5">
      <t>シュベツ</t>
    </rPh>
    <rPh sb="6" eb="9">
      <t>サンカリョウ</t>
    </rPh>
    <rPh sb="10" eb="12">
      <t>サンシュツ</t>
    </rPh>
    <phoneticPr fontId="1"/>
  </si>
  <si>
    <t>項　目</t>
    <rPh sb="0" eb="1">
      <t>コウ</t>
    </rPh>
    <rPh sb="2" eb="3">
      <t>メ</t>
    </rPh>
    <phoneticPr fontId="1"/>
  </si>
  <si>
    <t>数　量（単価）</t>
    <rPh sb="0" eb="1">
      <t>カズ</t>
    </rPh>
    <rPh sb="2" eb="3">
      <t>リョウ</t>
    </rPh>
    <rPh sb="4" eb="6">
      <t>タンカ</t>
    </rPh>
    <phoneticPr fontId="1"/>
  </si>
  <si>
    <t>金　額</t>
    <rPh sb="0" eb="1">
      <t>キン</t>
    </rPh>
    <rPh sb="2" eb="3">
      <t>ガク</t>
    </rPh>
    <phoneticPr fontId="1"/>
  </si>
  <si>
    <t>内　　　訳</t>
    <rPh sb="0" eb="1">
      <t>ウチ</t>
    </rPh>
    <rPh sb="4" eb="5">
      <t>ヤク</t>
    </rPh>
    <phoneticPr fontId="1"/>
  </si>
  <si>
    <t>参加料</t>
    <rPh sb="0" eb="3">
      <t>サンカリョウ</t>
    </rPh>
    <phoneticPr fontId="1"/>
  </si>
  <si>
    <t>リレー参加料</t>
    <rPh sb="3" eb="5">
      <t>サンカ</t>
    </rPh>
    <rPh sb="5" eb="6">
      <t>リョウ</t>
    </rPh>
    <phoneticPr fontId="1"/>
  </si>
  <si>
    <t>合　　　計</t>
    <rPh sb="0" eb="1">
      <t>ゴウ</t>
    </rPh>
    <rPh sb="4" eb="5">
      <t>ケイ</t>
    </rPh>
    <phoneticPr fontId="1"/>
  </si>
  <si>
    <t>入力時の注意点</t>
    <phoneticPr fontId="1"/>
  </si>
  <si>
    <t>・登録番号は大会当日のナンバーカードと一致すること。他の選手と重複しないようにしてください。</t>
    <phoneticPr fontId="1"/>
  </si>
  <si>
    <t>・氏名（全角）、学年（半角）を正しく入力してください。</t>
    <phoneticPr fontId="1"/>
  </si>
  <si>
    <t>・所属種別により種目リストが変更になります。種別が異なる場合は別ファイルを作成してください。</t>
    <rPh sb="1" eb="3">
      <t>ショゾク</t>
    </rPh>
    <rPh sb="3" eb="5">
      <t>シュベツ</t>
    </rPh>
    <rPh sb="8" eb="10">
      <t>シュモク</t>
    </rPh>
    <rPh sb="14" eb="16">
      <t>ヘンコウ</t>
    </rPh>
    <rPh sb="22" eb="24">
      <t>シュベツ</t>
    </rPh>
    <rPh sb="25" eb="26">
      <t>コト</t>
    </rPh>
    <rPh sb="28" eb="30">
      <t>バアイ</t>
    </rPh>
    <rPh sb="31" eb="32">
      <t>ベツ</t>
    </rPh>
    <rPh sb="37" eb="39">
      <t>サクセイ</t>
    </rPh>
    <phoneticPr fontId="1"/>
  </si>
  <si>
    <t>・最高記録（未公認可）がある場合は必ず入力してください。未入力は最低記録としてプログラム編成されます。（コンピュータによる編成作業の為）</t>
    <rPh sb="28" eb="31">
      <t>ミニュウリョク</t>
    </rPh>
    <rPh sb="32" eb="34">
      <t>サイテイ</t>
    </rPh>
    <rPh sb="34" eb="36">
      <t>キロク</t>
    </rPh>
    <rPh sb="61" eb="63">
      <t>ヘンセイ</t>
    </rPh>
    <rPh sb="63" eb="65">
      <t>サギョウ</t>
    </rPh>
    <rPh sb="66" eb="67">
      <t>タメ</t>
    </rPh>
    <phoneticPr fontId="1"/>
  </si>
  <si>
    <t>・リレーは種別を選択して○を入力してください。（１列に１チーム入力）</t>
    <rPh sb="5" eb="7">
      <t>シュベツ</t>
    </rPh>
    <rPh sb="8" eb="10">
      <t>センタク</t>
    </rPh>
    <rPh sb="14" eb="16">
      <t>ニュウリョク</t>
    </rPh>
    <rPh sb="25" eb="26">
      <t>レツ</t>
    </rPh>
    <rPh sb="31" eb="33">
      <t>ニュウリョク</t>
    </rPh>
    <phoneticPr fontId="1"/>
  </si>
  <si>
    <t>申込方法</t>
    <phoneticPr fontId="1"/>
  </si>
  <si>
    <t>・本ファイルをメールに添付し、下記アドレスに送信してください。</t>
    <rPh sb="1" eb="2">
      <t>ホン</t>
    </rPh>
    <rPh sb="11" eb="13">
      <t>テンプ</t>
    </rPh>
    <rPh sb="22" eb="24">
      <t>ソウシン</t>
    </rPh>
    <phoneticPr fontId="1"/>
  </si>
  <si>
    <t>※メール申込とは、メールに本ファイルを添付して送信することです。お使いのメールソフトの使用
方法をよくお読みになって送信してください。
※メールの本文には発信者（学校名、担当者連絡先）を入力してください。
※申込メール確認後、発信されたアドレスへ返信メールを送信します。（ファイル確認に１日程かかります）
　</t>
    <rPh sb="4" eb="6">
      <t>モウシコミ</t>
    </rPh>
    <rPh sb="13" eb="14">
      <t>ホン</t>
    </rPh>
    <rPh sb="19" eb="21">
      <t>テンプ</t>
    </rPh>
    <rPh sb="23" eb="25">
      <t>ソウシン</t>
    </rPh>
    <rPh sb="33" eb="34">
      <t>ツカ</t>
    </rPh>
    <rPh sb="43" eb="45">
      <t>シヨウ</t>
    </rPh>
    <rPh sb="46" eb="48">
      <t>ホウホウ</t>
    </rPh>
    <rPh sb="52" eb="53">
      <t>ヨ</t>
    </rPh>
    <rPh sb="58" eb="60">
      <t>ソウシン</t>
    </rPh>
    <phoneticPr fontId="1"/>
  </si>
  <si>
    <t>北海道</t>
  </si>
  <si>
    <t>青　森</t>
  </si>
  <si>
    <t>岩　手</t>
  </si>
  <si>
    <t>宮　城</t>
  </si>
  <si>
    <t>秋　田</t>
  </si>
  <si>
    <t>山　形</t>
  </si>
  <si>
    <t>福　島</t>
  </si>
  <si>
    <t>茨　城</t>
  </si>
  <si>
    <t>栃　木</t>
  </si>
  <si>
    <t>群　馬</t>
  </si>
  <si>
    <t>埼　玉</t>
  </si>
  <si>
    <t>千　葉</t>
  </si>
  <si>
    <t>東　京</t>
  </si>
  <si>
    <t>神奈川</t>
  </si>
  <si>
    <t>新　潟</t>
  </si>
  <si>
    <t>富　山</t>
  </si>
  <si>
    <t>石　川</t>
  </si>
  <si>
    <t>福　井</t>
  </si>
  <si>
    <t>山　梨</t>
  </si>
  <si>
    <t>長　野</t>
  </si>
  <si>
    <t>岐　阜</t>
  </si>
  <si>
    <t>静　岡</t>
  </si>
  <si>
    <t>愛　知</t>
  </si>
  <si>
    <t>三　重</t>
  </si>
  <si>
    <t>滋　賀</t>
  </si>
  <si>
    <t>京　都</t>
  </si>
  <si>
    <t>大　阪</t>
  </si>
  <si>
    <t>兵　庫</t>
  </si>
  <si>
    <t>奈　良</t>
  </si>
  <si>
    <t>和歌山</t>
  </si>
  <si>
    <t>鳥　取</t>
  </si>
  <si>
    <t>島　根</t>
  </si>
  <si>
    <t>岡　山</t>
  </si>
  <si>
    <t>広　島</t>
  </si>
  <si>
    <t>山　口</t>
  </si>
  <si>
    <t>徳　島</t>
  </si>
  <si>
    <t>香　川</t>
  </si>
  <si>
    <t>愛　媛</t>
  </si>
  <si>
    <t>高　知</t>
  </si>
  <si>
    <t>福　岡</t>
  </si>
  <si>
    <t>佐　賀</t>
  </si>
  <si>
    <t>長　崎</t>
  </si>
  <si>
    <t>大　分</t>
  </si>
  <si>
    <t>宮　崎</t>
  </si>
  <si>
    <t>鹿児島</t>
  </si>
  <si>
    <t>沖　縄</t>
  </si>
  <si>
    <t>2026
男 子</t>
    <rPh sb="5" eb="6">
      <t>オトコ</t>
    </rPh>
    <rPh sb="7" eb="8">
      <t>コ</t>
    </rPh>
    <phoneticPr fontId="1"/>
  </si>
  <si>
    <t>DB</t>
    <phoneticPr fontId="1"/>
  </si>
  <si>
    <t>N1</t>
    <phoneticPr fontId="1"/>
  </si>
  <si>
    <t>N2</t>
    <phoneticPr fontId="1"/>
  </si>
  <si>
    <t>TM</t>
    <phoneticPr fontId="1"/>
  </si>
  <si>
    <t>S1</t>
    <phoneticPr fontId="1"/>
  </si>
  <si>
    <t>S2</t>
    <phoneticPr fontId="1"/>
  </si>
  <si>
    <t>S3</t>
    <phoneticPr fontId="1"/>
  </si>
  <si>
    <t>S4</t>
    <phoneticPr fontId="1"/>
  </si>
  <si>
    <t>S5</t>
    <phoneticPr fontId="1"/>
  </si>
  <si>
    <t>S6</t>
    <phoneticPr fontId="1"/>
  </si>
  <si>
    <t>４×１００mR</t>
  </si>
  <si>
    <t>○</t>
    <phoneticPr fontId="1"/>
  </si>
  <si>
    <t>No</t>
    <phoneticPr fontId="1"/>
  </si>
  <si>
    <t>登録番号</t>
    <rPh sb="0" eb="2">
      <t>トウロク</t>
    </rPh>
    <rPh sb="2" eb="4">
      <t>バンゴウ</t>
    </rPh>
    <phoneticPr fontId="1"/>
  </si>
  <si>
    <t>氏  名</t>
    <rPh sb="0" eb="1">
      <t>シ</t>
    </rPh>
    <rPh sb="3" eb="4">
      <t>メイ</t>
    </rPh>
    <phoneticPr fontId="1"/>
  </si>
  <si>
    <t>ﾌ ﾘ ｶﾞ ﾅ</t>
    <phoneticPr fontId="1"/>
  </si>
  <si>
    <t>学年</t>
    <rPh sb="0" eb="2">
      <t>ガクネン</t>
    </rPh>
    <phoneticPr fontId="1"/>
  </si>
  <si>
    <t>登録陸協</t>
    <rPh sb="0" eb="2">
      <t>トウロク</t>
    </rPh>
    <rPh sb="2" eb="4">
      <t>リクキョウ</t>
    </rPh>
    <phoneticPr fontId="1"/>
  </si>
  <si>
    <t>種目１</t>
    <rPh sb="0" eb="2">
      <t>シュモク</t>
    </rPh>
    <phoneticPr fontId="1"/>
  </si>
  <si>
    <t>種目２</t>
    <rPh sb="0" eb="2">
      <t>シュモク</t>
    </rPh>
    <phoneticPr fontId="1"/>
  </si>
  <si>
    <t>種目３</t>
    <rPh sb="0" eb="2">
      <t>シュモク</t>
    </rPh>
    <phoneticPr fontId="1"/>
  </si>
  <si>
    <t>▼必ず選択してください。</t>
    <rPh sb="1" eb="2">
      <t>カナラ</t>
    </rPh>
    <rPh sb="3" eb="5">
      <t>センタク</t>
    </rPh>
    <phoneticPr fontId="1"/>
  </si>
  <si>
    <t>姓と名の間に全角ｽﾍﾟｰｽ</t>
    <rPh sb="0" eb="1">
      <t>セイ</t>
    </rPh>
    <rPh sb="2" eb="3">
      <t>メイ</t>
    </rPh>
    <rPh sb="4" eb="5">
      <t>アイダ</t>
    </rPh>
    <rPh sb="6" eb="8">
      <t>ゼンカク</t>
    </rPh>
    <phoneticPr fontId="1"/>
  </si>
  <si>
    <t>姓と名の間に半角ｽﾍﾟｰｽ</t>
    <rPh sb="0" eb="1">
      <t>セイ</t>
    </rPh>
    <rPh sb="2" eb="3">
      <t>メイ</t>
    </rPh>
    <rPh sb="4" eb="5">
      <t>アイダ</t>
    </rPh>
    <rPh sb="6" eb="8">
      <t>ハンカク</t>
    </rPh>
    <phoneticPr fontId="1"/>
  </si>
  <si>
    <t>種目名</t>
    <rPh sb="0" eb="2">
      <t>シュモク</t>
    </rPh>
    <rPh sb="2" eb="3">
      <t>メイ</t>
    </rPh>
    <phoneticPr fontId="1"/>
  </si>
  <si>
    <t>最高記録</t>
    <rPh sb="0" eb="2">
      <t>サイコウ</t>
    </rPh>
    <rPh sb="2" eb="4">
      <t>キロク</t>
    </rPh>
    <phoneticPr fontId="1"/>
  </si>
  <si>
    <t>男子種目</t>
    <rPh sb="0" eb="2">
      <t>ダンシ</t>
    </rPh>
    <rPh sb="2" eb="4">
      <t>シュモク</t>
    </rPh>
    <phoneticPr fontId="1"/>
  </si>
  <si>
    <t>小学</t>
    <rPh sb="0" eb="1">
      <t>ショウ</t>
    </rPh>
    <rPh sb="1" eb="2">
      <t>ガク</t>
    </rPh>
    <phoneticPr fontId="1"/>
  </si>
  <si>
    <t>共通</t>
    <rPh sb="0" eb="2">
      <t>キョウツウ</t>
    </rPh>
    <phoneticPr fontId="1"/>
  </si>
  <si>
    <t>　</t>
    <phoneticPr fontId="1"/>
  </si>
  <si>
    <t>2026
女 子</t>
    <rPh sb="5" eb="6">
      <t>ジョ</t>
    </rPh>
    <rPh sb="7" eb="8">
      <t>コ</t>
    </rPh>
    <phoneticPr fontId="1"/>
  </si>
  <si>
    <t>４×１００mR</t>
    <phoneticPr fontId="1"/>
  </si>
  <si>
    <t>登録陸協</t>
    <rPh sb="0" eb="2">
      <t>トウロク</t>
    </rPh>
    <rPh sb="2" eb="3">
      <t>リク</t>
    </rPh>
    <rPh sb="3" eb="4">
      <t>キョウ</t>
    </rPh>
    <phoneticPr fontId="1"/>
  </si>
  <si>
    <t>女子種目</t>
    <rPh sb="0" eb="2">
      <t>ジョシ</t>
    </rPh>
    <rPh sb="2" eb="4">
      <t>シュモク</t>
    </rPh>
    <phoneticPr fontId="1"/>
  </si>
  <si>
    <t xml:space="preserve">天草スプリント２０２６                   </t>
    <rPh sb="0" eb="2">
      <t>アマクサ</t>
    </rPh>
    <phoneticPr fontId="1"/>
  </si>
  <si>
    <t>１００ｍA</t>
    <phoneticPr fontId="1"/>
  </si>
  <si>
    <t>１００ｍB</t>
    <phoneticPr fontId="13"/>
  </si>
  <si>
    <t>２００ｍ</t>
    <phoneticPr fontId="13"/>
  </si>
  <si>
    <t>４００ｍ</t>
    <phoneticPr fontId="13"/>
  </si>
  <si>
    <t>4・5・6年１００ｍ</t>
    <rPh sb="5" eb="6">
      <t>ネン</t>
    </rPh>
    <phoneticPr fontId="1"/>
  </si>
  <si>
    <t>種目４</t>
    <rPh sb="0" eb="2">
      <t>シュモク</t>
    </rPh>
    <phoneticPr fontId="1"/>
  </si>
  <si>
    <t>メールアドレス：amakusashirikujyo@gmail.com
             　　　天草市陸上競技協会申込担当者「山本大輔」
申込期限：　２０２６年１０月２７日（火）１７：００まで必着</t>
    <rPh sb="91" eb="9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</si>
</sst>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176" formatCode="[&gt;9999]##&quot;:&quot;##&quot;.&quot;##;##&quot;.&quot;##"/>
    <numFmt numFmtId="177" formatCode="0;;&quot;&quot;"/>
    <numFmt numFmtId="178" formatCode="&quot;男&quot;\ 0"/>
    <numFmt numFmtId="179" formatCode="&quot;女&quot;\ 0"/>
  </numFmts>
  <fonts count="1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ゴシック"/>
      <family val="3"/>
    </font>
    <font>
      <sz val="10"/>
      <name val="ＭＳ Ｐゴシック"/>
      <family val="3"/>
    </font>
    <font>
      <b/>
      <sz val="11"/>
      <name val="ＭＳ Ｐゴシック"/>
      <family val="3"/>
    </font>
    <font>
      <b/>
      <sz val="12"/>
      <name val="ＭＳ ゴシック"/>
      <family val="3"/>
    </font>
    <font>
      <sz val="9"/>
      <name val="ＭＳ Ｐゴシック"/>
      <family val="3"/>
    </font>
    <font>
      <sz val="12"/>
      <name val="ＭＳ ゴシック"/>
      <family val="3"/>
    </font>
    <font>
      <sz val="10"/>
      <name val="ＭＳ ゴシック"/>
      <family val="3"/>
    </font>
    <font>
      <sz val="11"/>
      <color indexed="47"/>
      <name val="ＭＳ Ｐゴシック"/>
      <family val="3"/>
    </font>
    <font>
      <sz val="11"/>
      <color indexed="10"/>
      <name val="ＭＳ Ｐゴシック"/>
      <family val="3"/>
    </font>
    <font>
      <b/>
      <sz val="14"/>
      <name val="ＭＳ ゴシック"/>
      <family val="3"/>
    </font>
    <font>
      <sz val="14"/>
      <name val="ＭＳ Ｐゴシック"/>
      <family val="3"/>
    </font>
    <font>
      <sz val="6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30"/>
      </left>
      <right style="thin">
        <color indexed="30"/>
      </right>
      <top style="medium">
        <color indexed="30"/>
      </top>
      <bottom/>
      <diagonal/>
    </border>
    <border>
      <left style="thin">
        <color indexed="30"/>
      </left>
      <right style="dotted">
        <color indexed="30"/>
      </right>
      <top style="thin">
        <color indexed="30"/>
      </top>
      <bottom style="medium">
        <color indexed="30"/>
      </bottom>
      <diagonal/>
    </border>
    <border>
      <left style="dotted">
        <color indexed="30"/>
      </left>
      <right style="thin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30"/>
      </left>
      <right style="dotted">
        <color indexed="30"/>
      </right>
      <top/>
      <bottom style="thin">
        <color indexed="30"/>
      </bottom>
      <diagonal/>
    </border>
    <border>
      <left style="dotted">
        <color indexed="30"/>
      </left>
      <right style="thin">
        <color indexed="30"/>
      </right>
      <top/>
      <bottom style="thin">
        <color indexed="30"/>
      </bottom>
      <diagonal/>
    </border>
    <border>
      <left style="thin">
        <color indexed="30"/>
      </left>
      <right style="thin">
        <color indexed="30"/>
      </right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53"/>
      </left>
      <right style="thin">
        <color indexed="53"/>
      </right>
      <top style="medium">
        <color indexed="53"/>
      </top>
      <bottom/>
      <diagonal/>
    </border>
    <border>
      <left style="thin">
        <color indexed="53"/>
      </left>
      <right style="thin">
        <color indexed="53"/>
      </right>
      <top/>
      <bottom style="medium">
        <color indexed="53"/>
      </bottom>
      <diagonal/>
    </border>
    <border>
      <left style="thin">
        <color indexed="53"/>
      </left>
      <right style="dotted">
        <color indexed="53"/>
      </right>
      <top style="thin">
        <color indexed="53"/>
      </top>
      <bottom style="medium">
        <color indexed="53"/>
      </bottom>
      <diagonal/>
    </border>
    <border>
      <left style="dotted">
        <color indexed="53"/>
      </left>
      <right style="thin">
        <color indexed="53"/>
      </right>
      <top style="thin">
        <color indexed="53"/>
      </top>
      <bottom style="medium">
        <color indexed="53"/>
      </bottom>
      <diagonal/>
    </border>
    <border>
      <left style="thin">
        <color indexed="53"/>
      </left>
      <right style="dotted">
        <color indexed="53"/>
      </right>
      <top style="medium">
        <color indexed="53"/>
      </top>
      <bottom style="thin">
        <color indexed="53"/>
      </bottom>
      <diagonal/>
    </border>
    <border>
      <left style="dotted">
        <color indexed="53"/>
      </left>
      <right style="thin">
        <color indexed="53"/>
      </right>
      <top style="medium">
        <color indexed="53"/>
      </top>
      <bottom style="thin">
        <color indexed="53"/>
      </bottom>
      <diagonal/>
    </border>
    <border>
      <left style="thin">
        <color indexed="53"/>
      </left>
      <right style="dotted">
        <color indexed="53"/>
      </right>
      <top style="thin">
        <color indexed="53"/>
      </top>
      <bottom style="thin">
        <color indexed="53"/>
      </bottom>
      <diagonal/>
    </border>
    <border>
      <left style="dotted">
        <color indexed="53"/>
      </left>
      <right style="thin">
        <color indexed="53"/>
      </right>
      <top style="thin">
        <color indexed="53"/>
      </top>
      <bottom style="thin">
        <color indexed="53"/>
      </bottom>
      <diagonal/>
    </border>
    <border>
      <left style="thin">
        <color indexed="30"/>
      </left>
      <right style="thin">
        <color indexed="30"/>
      </right>
      <top/>
      <bottom style="thin">
        <color indexed="30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53"/>
      </left>
      <right style="thin">
        <color indexed="53"/>
      </right>
      <top style="thin">
        <color indexed="53"/>
      </top>
      <bottom style="thin">
        <color indexed="53"/>
      </bottom>
      <diagonal/>
    </border>
    <border>
      <left style="medium">
        <color indexed="30"/>
      </left>
      <right style="thin">
        <color indexed="30"/>
      </right>
      <top/>
      <bottom style="thin">
        <color indexed="30"/>
      </bottom>
      <diagonal/>
    </border>
    <border>
      <left style="medium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medium">
        <color indexed="30"/>
      </left>
      <right style="thin">
        <color indexed="30"/>
      </right>
      <top style="thin">
        <color indexed="30"/>
      </top>
      <bottom style="medium">
        <color indexed="30"/>
      </bottom>
      <diagonal/>
    </border>
    <border>
      <left style="medium">
        <color indexed="53"/>
      </left>
      <right style="thin">
        <color indexed="53"/>
      </right>
      <top style="medium">
        <color indexed="53"/>
      </top>
      <bottom/>
      <diagonal/>
    </border>
    <border>
      <left style="medium">
        <color indexed="53"/>
      </left>
      <right style="thin">
        <color indexed="53"/>
      </right>
      <top style="thin">
        <color indexed="53"/>
      </top>
      <bottom style="thin">
        <color indexed="53"/>
      </bottom>
      <diagonal/>
    </border>
    <border>
      <left style="medium">
        <color indexed="53"/>
      </left>
      <right style="thin">
        <color indexed="53"/>
      </right>
      <top/>
      <bottom style="medium">
        <color indexed="53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30"/>
      </left>
      <right/>
      <top style="thin">
        <color indexed="30"/>
      </top>
      <bottom style="medium">
        <color indexed="30"/>
      </bottom>
      <diagonal/>
    </border>
    <border>
      <left style="thin">
        <color indexed="53"/>
      </left>
      <right/>
      <top style="thin">
        <color indexed="53"/>
      </top>
      <bottom style="medium">
        <color indexed="53"/>
      </bottom>
      <diagonal/>
    </border>
    <border>
      <left/>
      <right style="medium">
        <color indexed="53"/>
      </right>
      <top style="thin">
        <color indexed="53"/>
      </top>
      <bottom style="medium">
        <color indexed="53"/>
      </bottom>
      <diagonal/>
    </border>
    <border>
      <left style="thin">
        <color indexed="53"/>
      </left>
      <right style="thin">
        <color indexed="53"/>
      </right>
      <top style="thin">
        <color indexed="53"/>
      </top>
      <bottom style="medium">
        <color indexed="53"/>
      </bottom>
      <diagonal/>
    </border>
    <border>
      <left style="thin">
        <color indexed="30"/>
      </left>
      <right/>
      <top style="thin">
        <color indexed="30"/>
      </top>
      <bottom style="medium">
        <color indexed="30"/>
      </bottom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 style="medium">
        <color indexed="30"/>
      </right>
      <top style="thin">
        <color indexed="30"/>
      </top>
      <bottom style="medium">
        <color indexed="30"/>
      </bottom>
      <diagonal/>
    </border>
    <border>
      <left/>
      <right style="medium">
        <color indexed="30"/>
      </right>
      <top/>
      <bottom style="thin">
        <color indexed="30"/>
      </bottom>
      <diagonal/>
    </border>
    <border>
      <left style="thin">
        <color indexed="53"/>
      </left>
      <right/>
      <top style="medium">
        <color indexed="53"/>
      </top>
      <bottom style="thin">
        <color indexed="53"/>
      </bottom>
      <diagonal/>
    </border>
    <border>
      <left style="thin">
        <color indexed="53"/>
      </left>
      <right style="thin">
        <color indexed="53"/>
      </right>
      <top style="medium">
        <color indexed="53"/>
      </top>
      <bottom style="thin">
        <color indexed="53"/>
      </bottom>
      <diagonal/>
    </border>
    <border>
      <left/>
      <right style="medium">
        <color indexed="53"/>
      </right>
      <top style="medium">
        <color indexed="53"/>
      </top>
      <bottom style="thin">
        <color indexed="53"/>
      </bottom>
      <diagonal/>
    </border>
    <border>
      <left style="thin">
        <color indexed="53"/>
      </left>
      <right/>
      <top style="thin">
        <color indexed="53"/>
      </top>
      <bottom style="thin">
        <color indexed="53"/>
      </bottom>
      <diagonal/>
    </border>
    <border>
      <left/>
      <right style="medium">
        <color indexed="53"/>
      </right>
      <top style="thin">
        <color indexed="53"/>
      </top>
      <bottom style="thin">
        <color indexed="53"/>
      </bottom>
      <diagonal/>
    </border>
    <border>
      <left/>
      <right/>
      <top style="medium">
        <color indexed="53"/>
      </top>
      <bottom style="thin">
        <color indexed="53"/>
      </bottom>
      <diagonal/>
    </border>
    <border>
      <left/>
      <right/>
      <top style="thin">
        <color indexed="53"/>
      </top>
      <bottom style="thin">
        <color indexed="53"/>
      </bottom>
      <diagonal/>
    </border>
    <border>
      <left/>
      <right/>
      <top style="thin">
        <color indexed="53"/>
      </top>
      <bottom style="medium">
        <color indexed="53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53"/>
      </left>
      <right/>
      <top style="medium">
        <color indexed="53"/>
      </top>
      <bottom/>
      <diagonal/>
    </border>
    <border>
      <left style="thin">
        <color indexed="53"/>
      </left>
      <right/>
      <top/>
      <bottom style="medium">
        <color indexed="53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30"/>
      </left>
      <right style="thin">
        <color indexed="30"/>
      </right>
      <top style="medium">
        <color indexed="30"/>
      </top>
      <bottom style="thin">
        <color indexed="30"/>
      </bottom>
      <diagonal/>
    </border>
    <border>
      <left style="thin">
        <color indexed="30"/>
      </left>
      <right style="thin">
        <color indexed="30"/>
      </right>
      <top style="medium">
        <color indexed="30"/>
      </top>
      <bottom style="thin">
        <color indexed="30"/>
      </bottom>
      <diagonal/>
    </border>
    <border>
      <left style="medium">
        <color indexed="30"/>
      </left>
      <right/>
      <top style="medium">
        <color indexed="30"/>
      </top>
      <bottom/>
      <diagonal/>
    </border>
    <border>
      <left/>
      <right style="medium">
        <color indexed="30"/>
      </right>
      <top style="medium">
        <color indexed="30"/>
      </top>
      <bottom/>
      <diagonal/>
    </border>
    <border>
      <left style="medium">
        <color indexed="30"/>
      </left>
      <right/>
      <top/>
      <bottom style="medium">
        <color indexed="30"/>
      </bottom>
      <diagonal/>
    </border>
    <border>
      <left/>
      <right style="medium">
        <color indexed="30"/>
      </right>
      <top/>
      <bottom style="medium">
        <color indexed="30"/>
      </bottom>
      <diagonal/>
    </border>
    <border>
      <left style="medium">
        <color indexed="30"/>
      </left>
      <right/>
      <top/>
      <bottom/>
      <diagonal/>
    </border>
    <border>
      <left style="medium">
        <color indexed="30"/>
      </left>
      <right/>
      <top style="medium">
        <color indexed="30"/>
      </top>
      <bottom style="thin">
        <color indexed="30"/>
      </bottom>
      <diagonal/>
    </border>
    <border>
      <left/>
      <right/>
      <top style="medium">
        <color indexed="30"/>
      </top>
      <bottom style="thin">
        <color indexed="30"/>
      </bottom>
      <diagonal/>
    </border>
    <border>
      <left/>
      <right style="medium">
        <color indexed="30"/>
      </right>
      <top style="medium">
        <color indexed="30"/>
      </top>
      <bottom style="thin">
        <color indexed="30"/>
      </bottom>
      <diagonal/>
    </border>
    <border>
      <left style="thin">
        <color indexed="30"/>
      </left>
      <right/>
      <top style="thin">
        <color indexed="30"/>
      </top>
      <bottom style="thin">
        <color indexed="30"/>
      </bottom>
      <diagonal/>
    </border>
    <border>
      <left/>
      <right/>
      <top style="thin">
        <color indexed="30"/>
      </top>
      <bottom style="thin">
        <color indexed="30"/>
      </bottom>
      <diagonal/>
    </border>
    <border>
      <left/>
      <right style="medium">
        <color indexed="30"/>
      </right>
      <top style="thin">
        <color indexed="30"/>
      </top>
      <bottom style="thin">
        <color indexed="30"/>
      </bottom>
      <diagonal/>
    </border>
    <border>
      <left style="medium">
        <color indexed="53"/>
      </left>
      <right/>
      <top style="medium">
        <color indexed="53"/>
      </top>
      <bottom style="thin">
        <color indexed="53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medium">
        <color indexed="10"/>
      </bottom>
      <diagonal/>
    </border>
    <border>
      <left style="thin">
        <color indexed="53"/>
      </left>
      <right style="thin">
        <color indexed="30"/>
      </right>
      <top style="medium">
        <color indexed="53"/>
      </top>
      <bottom style="thin">
        <color indexed="53"/>
      </bottom>
      <diagonal/>
    </border>
    <border>
      <left style="thin">
        <color indexed="30"/>
      </left>
      <right style="thin">
        <color indexed="53"/>
      </right>
      <top style="medium">
        <color indexed="53"/>
      </top>
      <bottom style="thin">
        <color indexed="53"/>
      </bottom>
      <diagonal/>
    </border>
    <border>
      <left style="medium">
        <color indexed="53"/>
      </left>
      <right/>
      <top style="medium">
        <color indexed="53"/>
      </top>
      <bottom/>
      <diagonal/>
    </border>
    <border>
      <left/>
      <right style="medium">
        <color indexed="53"/>
      </right>
      <top style="medium">
        <color indexed="53"/>
      </top>
      <bottom/>
      <diagonal/>
    </border>
    <border>
      <left style="medium">
        <color indexed="53"/>
      </left>
      <right/>
      <top/>
      <bottom style="medium">
        <color indexed="53"/>
      </bottom>
      <diagonal/>
    </border>
    <border>
      <left/>
      <right style="medium">
        <color indexed="53"/>
      </right>
      <top/>
      <bottom style="medium">
        <color indexed="53"/>
      </bottom>
      <diagonal/>
    </border>
    <border>
      <left style="medium">
        <color indexed="53"/>
      </left>
      <right style="thin">
        <color indexed="53"/>
      </right>
      <top style="medium">
        <color indexed="53"/>
      </top>
      <bottom style="thin">
        <color indexed="30"/>
      </bottom>
      <diagonal/>
    </border>
    <border>
      <left style="medium">
        <color indexed="53"/>
      </left>
      <right style="thin">
        <color indexed="53"/>
      </right>
      <top style="thin">
        <color indexed="30"/>
      </top>
      <bottom style="medium">
        <color indexed="53"/>
      </bottom>
      <diagonal/>
    </border>
    <border>
      <left style="thin">
        <color indexed="53"/>
      </left>
      <right style="thin">
        <color indexed="53"/>
      </right>
      <top style="medium">
        <color indexed="53"/>
      </top>
      <bottom style="thin">
        <color indexed="30"/>
      </bottom>
      <diagonal/>
    </border>
    <border>
      <left style="thin">
        <color indexed="53"/>
      </left>
      <right style="thin">
        <color indexed="53"/>
      </right>
      <top style="thin">
        <color indexed="30"/>
      </top>
      <bottom style="medium">
        <color indexed="53"/>
      </bottom>
      <diagonal/>
    </border>
    <border>
      <left style="medium">
        <color indexed="53"/>
      </left>
      <right/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3" fillId="3" borderId="2" xfId="0" applyFont="1" applyFill="1" applyBorder="1" applyAlignment="1">
      <alignment horizontal="right"/>
    </xf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 applyAlignment="1">
      <alignment horizontal="right" vertical="center"/>
    </xf>
    <xf numFmtId="0" fontId="0" fillId="3" borderId="6" xfId="0" applyFill="1" applyBorder="1"/>
    <xf numFmtId="0" fontId="0" fillId="3" borderId="0" xfId="0" applyFill="1"/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vertical="top"/>
    </xf>
    <xf numFmtId="0" fontId="0" fillId="3" borderId="7" xfId="0" applyFill="1" applyBorder="1" applyAlignment="1">
      <alignment horizontal="right" vertical="top"/>
    </xf>
    <xf numFmtId="0" fontId="0" fillId="3" borderId="7" xfId="0" applyFill="1" applyBorder="1" applyAlignment="1">
      <alignment vertical="top"/>
    </xf>
    <xf numFmtId="0" fontId="0" fillId="3" borderId="8" xfId="0" applyFill="1" applyBorder="1"/>
    <xf numFmtId="0" fontId="0" fillId="0" borderId="0" xfId="0" applyAlignment="1">
      <alignment vertical="center"/>
    </xf>
    <xf numFmtId="0" fontId="0" fillId="0" borderId="9" xfId="0" applyBorder="1" applyAlignment="1" applyProtection="1">
      <alignment vertical="center"/>
      <protection locked="0"/>
    </xf>
    <xf numFmtId="49" fontId="0" fillId="0" borderId="0" xfId="0" applyNumberFormat="1" applyAlignment="1">
      <alignment vertical="center"/>
    </xf>
    <xf numFmtId="0" fontId="2" fillId="0" borderId="0" xfId="0" applyFont="1"/>
    <xf numFmtId="0" fontId="2" fillId="0" borderId="0" xfId="0" quotePrefix="1" applyFont="1"/>
    <xf numFmtId="0" fontId="7" fillId="0" borderId="9" xfId="0" applyFont="1" applyBorder="1" applyAlignment="1" applyProtection="1">
      <alignment vertical="center"/>
      <protection locked="0"/>
    </xf>
    <xf numFmtId="0" fontId="0" fillId="3" borderId="10" xfId="0" applyFill="1" applyBorder="1" applyAlignment="1">
      <alignment vertical="center"/>
    </xf>
    <xf numFmtId="0" fontId="0" fillId="3" borderId="11" xfId="0" applyFill="1" applyBorder="1"/>
    <xf numFmtId="0" fontId="0" fillId="3" borderId="11" xfId="0" applyFill="1" applyBorder="1" applyAlignment="1">
      <alignment horizontal="right" vertical="top"/>
    </xf>
    <xf numFmtId="0" fontId="0" fillId="3" borderId="11" xfId="0" applyFill="1" applyBorder="1" applyAlignment="1">
      <alignment vertical="top"/>
    </xf>
    <xf numFmtId="14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shrinkToFit="1"/>
    </xf>
    <xf numFmtId="0" fontId="0" fillId="0" borderId="15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left" vertical="center" wrapText="1" shrinkToFit="1"/>
    </xf>
    <xf numFmtId="0" fontId="0" fillId="0" borderId="0" xfId="0" applyAlignment="1">
      <alignment vertical="top"/>
    </xf>
    <xf numFmtId="176" fontId="8" fillId="0" borderId="16" xfId="0" applyNumberFormat="1" applyFont="1" applyBorder="1" applyAlignment="1" applyProtection="1">
      <alignment horizontal="right" vertical="center" shrinkToFit="1"/>
      <protection locked="0"/>
    </xf>
    <xf numFmtId="176" fontId="8" fillId="0" borderId="14" xfId="0" applyNumberFormat="1" applyFont="1" applyBorder="1" applyAlignment="1" applyProtection="1">
      <alignment horizontal="right" vertical="center" shrinkToFit="1"/>
      <protection locked="0"/>
    </xf>
    <xf numFmtId="14" fontId="0" fillId="0" borderId="0" xfId="0" applyNumberFormat="1" applyAlignment="1">
      <alignment vertical="center"/>
    </xf>
    <xf numFmtId="0" fontId="0" fillId="4" borderId="17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5" fontId="5" fillId="2" borderId="9" xfId="0" applyNumberFormat="1" applyFont="1" applyFill="1" applyBorder="1" applyAlignment="1">
      <alignment horizontal="right" vertical="center"/>
    </xf>
    <xf numFmtId="0" fontId="5" fillId="2" borderId="18" xfId="0" applyFont="1" applyFill="1" applyBorder="1" applyAlignment="1">
      <alignment horizontal="center" vertical="center"/>
    </xf>
    <xf numFmtId="5" fontId="5" fillId="2" borderId="18" xfId="0" applyNumberFormat="1" applyFont="1" applyFill="1" applyBorder="1" applyAlignment="1">
      <alignment horizontal="right" vertical="center"/>
    </xf>
    <xf numFmtId="0" fontId="5" fillId="2" borderId="19" xfId="0" applyFont="1" applyFill="1" applyBorder="1" applyAlignment="1">
      <alignment horizontal="center" vertical="center"/>
    </xf>
    <xf numFmtId="5" fontId="5" fillId="2" borderId="19" xfId="0" applyNumberFormat="1" applyFont="1" applyFill="1" applyBorder="1" applyAlignment="1">
      <alignment horizontal="right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shrinkToFit="1"/>
    </xf>
    <xf numFmtId="0" fontId="0" fillId="0" borderId="24" xfId="0" applyBorder="1" applyAlignment="1" applyProtection="1">
      <alignment horizontal="center" vertical="center" shrinkToFit="1"/>
      <protection locked="0"/>
    </xf>
    <xf numFmtId="176" fontId="8" fillId="0" borderId="25" xfId="0" applyNumberFormat="1" applyFont="1" applyBorder="1" applyAlignment="1" applyProtection="1">
      <alignment horizontal="right" vertical="center" shrinkToFit="1"/>
      <protection locked="0"/>
    </xf>
    <xf numFmtId="0" fontId="0" fillId="0" borderId="26" xfId="0" applyBorder="1" applyAlignment="1" applyProtection="1">
      <alignment horizontal="center" vertical="center" shrinkToFit="1"/>
      <protection locked="0"/>
    </xf>
    <xf numFmtId="176" fontId="8" fillId="0" borderId="27" xfId="0" applyNumberFormat="1" applyFont="1" applyBorder="1" applyAlignment="1" applyProtection="1">
      <alignment horizontal="right" vertical="center" shrinkToFit="1"/>
      <protection locked="0"/>
    </xf>
    <xf numFmtId="0" fontId="0" fillId="0" borderId="22" xfId="0" applyBorder="1" applyAlignment="1" applyProtection="1">
      <alignment horizontal="center" vertical="center" shrinkToFit="1"/>
      <protection locked="0"/>
    </xf>
    <xf numFmtId="176" fontId="8" fillId="0" borderId="23" xfId="0" applyNumberFormat="1" applyFont="1" applyBorder="1" applyAlignment="1" applyProtection="1">
      <alignment horizontal="right" vertical="center" shrinkToFit="1"/>
      <protection locked="0"/>
    </xf>
    <xf numFmtId="0" fontId="0" fillId="2" borderId="18" xfId="0" applyFill="1" applyBorder="1" applyAlignment="1">
      <alignment horizontal="center" vertical="center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2" borderId="19" xfId="0" applyFill="1" applyBorder="1" applyAlignment="1">
      <alignment horizontal="center" vertical="center"/>
    </xf>
    <xf numFmtId="0" fontId="9" fillId="3" borderId="3" xfId="0" applyFont="1" applyFill="1" applyBorder="1" applyAlignment="1">
      <alignment horizontal="left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176" fontId="0" fillId="0" borderId="0" xfId="0" applyNumberFormat="1" applyAlignment="1">
      <alignment vertical="center"/>
    </xf>
    <xf numFmtId="0" fontId="0" fillId="3" borderId="7" xfId="0" applyFill="1" applyBorder="1"/>
    <xf numFmtId="0" fontId="0" fillId="2" borderId="0" xfId="0" applyFill="1" applyAlignment="1">
      <alignment horizontal="left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top"/>
    </xf>
    <xf numFmtId="0" fontId="0" fillId="0" borderId="0" xfId="0" applyAlignment="1">
      <alignment horizontal="center" vertical="center" shrinkToFit="1"/>
    </xf>
    <xf numFmtId="0" fontId="0" fillId="3" borderId="37" xfId="0" applyFill="1" applyBorder="1" applyAlignment="1">
      <alignment horizontal="right" vertical="center"/>
    </xf>
    <xf numFmtId="0" fontId="0" fillId="3" borderId="0" xfId="0" applyFill="1" applyAlignment="1">
      <alignment horizontal="right"/>
    </xf>
    <xf numFmtId="0" fontId="0" fillId="3" borderId="5" xfId="0" applyFill="1" applyBorder="1"/>
    <xf numFmtId="0" fontId="0" fillId="3" borderId="38" xfId="0" applyFill="1" applyBorder="1"/>
    <xf numFmtId="178" fontId="0" fillId="2" borderId="39" xfId="0" applyNumberFormat="1" applyFill="1" applyBorder="1" applyAlignment="1">
      <alignment horizontal="center" vertical="center"/>
    </xf>
    <xf numFmtId="178" fontId="0" fillId="2" borderId="40" xfId="0" applyNumberFormat="1" applyFill="1" applyBorder="1" applyAlignment="1">
      <alignment horizontal="center" vertical="center"/>
    </xf>
    <xf numFmtId="179" fontId="0" fillId="2" borderId="41" xfId="0" applyNumberFormat="1" applyFill="1" applyBorder="1" applyAlignment="1">
      <alignment horizontal="center" vertical="center"/>
    </xf>
    <xf numFmtId="179" fontId="0" fillId="2" borderId="42" xfId="0" applyNumberFormat="1" applyFill="1" applyBorder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5" fontId="5" fillId="2" borderId="0" xfId="0" applyNumberFormat="1" applyFont="1" applyFill="1" applyAlignment="1">
      <alignment horizontal="right" vertical="center"/>
    </xf>
    <xf numFmtId="178" fontId="0" fillId="2" borderId="0" xfId="0" applyNumberFormat="1" applyFill="1" applyAlignment="1">
      <alignment vertical="center"/>
    </xf>
    <xf numFmtId="179" fontId="0" fillId="2" borderId="0" xfId="0" applyNumberFormat="1" applyFill="1" applyAlignment="1">
      <alignment vertical="center"/>
    </xf>
    <xf numFmtId="5" fontId="0" fillId="2" borderId="0" xfId="0" applyNumberForma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vertical="top"/>
    </xf>
    <xf numFmtId="0" fontId="4" fillId="2" borderId="0" xfId="0" applyFont="1" applyFill="1" applyAlignment="1">
      <alignment vertical="top"/>
    </xf>
    <xf numFmtId="0" fontId="0" fillId="2" borderId="0" xfId="0" applyFill="1" applyAlignment="1" applyProtection="1">
      <alignment vertical="center"/>
      <protection locked="0"/>
    </xf>
    <xf numFmtId="0" fontId="3" fillId="4" borderId="43" xfId="0" applyFont="1" applyFill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8" fillId="0" borderId="44" xfId="0" applyNumberFormat="1" applyFont="1" applyBorder="1" applyAlignment="1" applyProtection="1">
      <alignment horizontal="center" vertical="center" shrinkToFit="1"/>
      <protection locked="0"/>
    </xf>
    <xf numFmtId="176" fontId="8" fillId="0" borderId="29" xfId="0" applyNumberFormat="1" applyFont="1" applyBorder="1" applyAlignment="1" applyProtection="1">
      <alignment horizontal="center" vertical="center" shrinkToFit="1"/>
      <protection locked="0"/>
    </xf>
    <xf numFmtId="176" fontId="8" fillId="0" borderId="45" xfId="0" applyNumberFormat="1" applyFont="1" applyBorder="1" applyAlignment="1" applyProtection="1">
      <alignment horizontal="center" vertical="center" shrinkToFit="1"/>
      <protection locked="0"/>
    </xf>
    <xf numFmtId="176" fontId="8" fillId="0" borderId="46" xfId="0" applyNumberFormat="1" applyFont="1" applyBorder="1" applyAlignment="1" applyProtection="1">
      <alignment horizontal="center" vertical="center" shrinkToFit="1"/>
      <protection locked="0"/>
    </xf>
    <xf numFmtId="176" fontId="8" fillId="0" borderId="47" xfId="0" applyNumberFormat="1" applyFont="1" applyBorder="1" applyAlignment="1" applyProtection="1">
      <alignment horizontal="center" vertical="center" shrinkToFit="1"/>
      <protection locked="0"/>
    </xf>
    <xf numFmtId="0" fontId="0" fillId="0" borderId="48" xfId="0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176" fontId="8" fillId="0" borderId="49" xfId="0" applyNumberFormat="1" applyFont="1" applyBorder="1" applyAlignment="1" applyProtection="1">
      <alignment horizontal="center" vertical="center" shrinkToFit="1"/>
      <protection locked="0"/>
    </xf>
    <xf numFmtId="0" fontId="0" fillId="0" borderId="50" xfId="0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177" fontId="0" fillId="0" borderId="0" xfId="0" applyNumberFormat="1" applyAlignment="1">
      <alignment vertical="center"/>
    </xf>
    <xf numFmtId="0" fontId="0" fillId="0" borderId="51" xfId="0" applyBorder="1" applyAlignment="1" applyProtection="1">
      <alignment horizontal="center" vertical="center"/>
      <protection locked="0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0" fillId="0" borderId="54" xfId="0" applyBorder="1" applyAlignment="1" applyProtection="1">
      <alignment horizontal="center" vertical="center"/>
      <protection locked="0"/>
    </xf>
    <xf numFmtId="0" fontId="0" fillId="0" borderId="55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0" fontId="0" fillId="0" borderId="45" xfId="0" applyBorder="1" applyAlignment="1" applyProtection="1">
      <alignment horizontal="center" vertical="center"/>
      <protection locked="0"/>
    </xf>
    <xf numFmtId="176" fontId="2" fillId="0" borderId="56" xfId="0" applyNumberFormat="1" applyFont="1" applyBorder="1" applyAlignment="1" applyProtection="1">
      <alignment horizontal="center" vertical="center" shrinkToFit="1"/>
      <protection locked="0"/>
    </xf>
    <xf numFmtId="176" fontId="2" fillId="0" borderId="57" xfId="0" applyNumberFormat="1" applyFont="1" applyBorder="1" applyAlignment="1" applyProtection="1">
      <alignment horizontal="center" vertical="center" shrinkToFit="1"/>
      <protection locked="0"/>
    </xf>
    <xf numFmtId="176" fontId="2" fillId="0" borderId="58" xfId="0" applyNumberFormat="1" applyFont="1" applyBorder="1" applyAlignment="1" applyProtection="1">
      <alignment horizontal="center" vertical="center" shrinkToFit="1"/>
      <protection locked="0"/>
    </xf>
    <xf numFmtId="0" fontId="0" fillId="3" borderId="59" xfId="0" applyFill="1" applyBorder="1"/>
    <xf numFmtId="0" fontId="0" fillId="0" borderId="60" xfId="0" applyBorder="1" applyAlignment="1" applyProtection="1">
      <alignment horizontal="center" vertical="center"/>
      <protection locked="0"/>
    </xf>
    <xf numFmtId="0" fontId="0" fillId="0" borderId="61" xfId="0" applyBorder="1" applyAlignment="1" applyProtection="1">
      <alignment horizontal="center" vertical="center"/>
      <protection locked="0"/>
    </xf>
    <xf numFmtId="14" fontId="0" fillId="0" borderId="0" xfId="0" applyNumberFormat="1" applyAlignment="1">
      <alignment horizontal="left" vertical="center"/>
    </xf>
    <xf numFmtId="0" fontId="0" fillId="0" borderId="28" xfId="0" applyBorder="1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 shrinkToFit="1"/>
      <protection locked="0"/>
    </xf>
    <xf numFmtId="0" fontId="0" fillId="0" borderId="30" xfId="0" applyBorder="1" applyAlignment="1" applyProtection="1">
      <alignment horizontal="center" vertical="center" shrinkToFit="1"/>
      <protection locked="0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3" borderId="5" xfId="0" applyFill="1" applyBorder="1" applyAlignment="1">
      <alignment horizontal="right"/>
    </xf>
    <xf numFmtId="0" fontId="12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/>
    </xf>
    <xf numFmtId="0" fontId="3" fillId="3" borderId="80" xfId="0" applyFont="1" applyFill="1" applyBorder="1" applyAlignment="1">
      <alignment horizontal="center" vertical="center"/>
    </xf>
    <xf numFmtId="0" fontId="3" fillId="3" borderId="81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textRotation="255"/>
    </xf>
    <xf numFmtId="0" fontId="3" fillId="3" borderId="21" xfId="0" applyFont="1" applyFill="1" applyBorder="1" applyAlignment="1">
      <alignment horizontal="center" vertical="center" textRotation="255"/>
    </xf>
    <xf numFmtId="0" fontId="0" fillId="3" borderId="77" xfId="0" applyFill="1" applyBorder="1" applyAlignment="1">
      <alignment horizontal="center" vertical="center"/>
    </xf>
    <xf numFmtId="0" fontId="0" fillId="3" borderId="56" xfId="0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0" fontId="3" fillId="3" borderId="54" xfId="0" applyFont="1" applyFill="1" applyBorder="1" applyAlignment="1">
      <alignment horizontal="center" vertical="center" shrinkToFit="1"/>
    </xf>
    <xf numFmtId="0" fontId="3" fillId="3" borderId="57" xfId="0" applyFont="1" applyFill="1" applyBorder="1" applyAlignment="1">
      <alignment horizontal="center" vertical="center" shrinkToFit="1"/>
    </xf>
    <xf numFmtId="0" fontId="3" fillId="3" borderId="55" xfId="0" applyFont="1" applyFill="1" applyBorder="1" applyAlignment="1">
      <alignment horizontal="center" vertical="center" shrinkToFit="1"/>
    </xf>
    <xf numFmtId="0" fontId="3" fillId="3" borderId="78" xfId="0" applyFont="1" applyFill="1" applyBorder="1" applyAlignment="1">
      <alignment horizontal="center" vertical="center" shrinkToFit="1"/>
    </xf>
    <xf numFmtId="0" fontId="3" fillId="3" borderId="79" xfId="0" applyFont="1" applyFill="1" applyBorder="1" applyAlignment="1">
      <alignment horizontal="center" vertical="center" shrinkToFit="1"/>
    </xf>
    <xf numFmtId="0" fontId="4" fillId="3" borderId="82" xfId="0" applyFont="1" applyFill="1" applyBorder="1" applyAlignment="1">
      <alignment horizontal="center" vertical="center" wrapText="1"/>
    </xf>
    <xf numFmtId="0" fontId="4" fillId="3" borderId="83" xfId="0" applyFont="1" applyFill="1" applyBorder="1" applyAlignment="1">
      <alignment horizontal="center" vertical="center" wrapText="1"/>
    </xf>
    <xf numFmtId="0" fontId="4" fillId="3" borderId="84" xfId="0" applyFont="1" applyFill="1" applyBorder="1" applyAlignment="1">
      <alignment horizontal="center" vertical="center" wrapText="1"/>
    </xf>
    <xf numFmtId="0" fontId="4" fillId="3" borderId="85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left" vertical="center"/>
    </xf>
    <xf numFmtId="0" fontId="3" fillId="3" borderId="86" xfId="0" applyFont="1" applyFill="1" applyBorder="1" applyAlignment="1">
      <alignment horizontal="center" vertical="center" wrapText="1"/>
    </xf>
    <xf numFmtId="0" fontId="3" fillId="3" borderId="87" xfId="0" applyFont="1" applyFill="1" applyBorder="1" applyAlignment="1">
      <alignment horizontal="center" vertical="center" wrapText="1"/>
    </xf>
    <xf numFmtId="0" fontId="3" fillId="3" borderId="88" xfId="0" applyFont="1" applyFill="1" applyBorder="1" applyAlignment="1">
      <alignment horizontal="center" vertical="center" wrapText="1"/>
    </xf>
    <xf numFmtId="0" fontId="3" fillId="3" borderId="89" xfId="0" applyFont="1" applyFill="1" applyBorder="1" applyAlignment="1">
      <alignment horizontal="center" vertical="center" wrapText="1"/>
    </xf>
    <xf numFmtId="0" fontId="0" fillId="0" borderId="90" xfId="0" applyBorder="1" applyAlignment="1">
      <alignment horizontal="left" vertical="top" shrinkToFit="1"/>
    </xf>
    <xf numFmtId="0" fontId="0" fillId="0" borderId="0" xfId="0" applyAlignment="1">
      <alignment horizontal="left" vertical="top" shrinkToFit="1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12" fillId="2" borderId="0" xfId="0" applyFont="1" applyFill="1" applyAlignment="1">
      <alignment horizontal="left" vertical="center" wrapText="1"/>
    </xf>
    <xf numFmtId="0" fontId="11" fillId="2" borderId="7" xfId="0" applyFont="1" applyFill="1" applyBorder="1" applyAlignment="1">
      <alignment horizontal="center" vertical="center" wrapText="1" shrinkToFit="1"/>
    </xf>
    <xf numFmtId="49" fontId="3" fillId="0" borderId="39" xfId="0" applyNumberFormat="1" applyFont="1" applyBorder="1" applyAlignment="1" applyProtection="1">
      <alignment vertical="center"/>
      <protection locked="0"/>
    </xf>
    <xf numFmtId="49" fontId="3" fillId="0" borderId="41" xfId="0" applyNumberFormat="1" applyFont="1" applyBorder="1" applyAlignment="1" applyProtection="1">
      <alignment vertical="center"/>
      <protection locked="0"/>
    </xf>
    <xf numFmtId="0" fontId="0" fillId="2" borderId="9" xfId="0" applyFill="1" applyBorder="1" applyAlignment="1">
      <alignment horizontal="center" vertical="center"/>
    </xf>
    <xf numFmtId="0" fontId="0" fillId="2" borderId="18" xfId="0" applyFill="1" applyBorder="1" applyAlignment="1">
      <alignment vertical="center"/>
    </xf>
    <xf numFmtId="0" fontId="0" fillId="0" borderId="39" xfId="0" applyBorder="1" applyAlignment="1" applyProtection="1">
      <alignment vertical="center"/>
      <protection locked="0"/>
    </xf>
    <xf numFmtId="0" fontId="0" fillId="0" borderId="41" xfId="0" applyBorder="1" applyAlignment="1" applyProtection="1">
      <alignment vertical="center"/>
      <protection locked="0"/>
    </xf>
    <xf numFmtId="0" fontId="3" fillId="3" borderId="62" xfId="0" applyFont="1" applyFill="1" applyBorder="1" applyAlignment="1">
      <alignment horizontal="left" vertical="center"/>
    </xf>
    <xf numFmtId="0" fontId="3" fillId="3" borderId="63" xfId="0" applyFont="1" applyFill="1" applyBorder="1" applyAlignment="1">
      <alignment horizontal="left" vertical="center"/>
    </xf>
    <xf numFmtId="0" fontId="0" fillId="4" borderId="71" xfId="0" applyFill="1" applyBorder="1" applyAlignment="1">
      <alignment horizontal="center" vertical="center"/>
    </xf>
    <xf numFmtId="0" fontId="0" fillId="4" borderId="72" xfId="0" applyFill="1" applyBorder="1" applyAlignment="1">
      <alignment horizontal="center" vertical="center"/>
    </xf>
    <xf numFmtId="0" fontId="0" fillId="4" borderId="73" xfId="0" applyFill="1" applyBorder="1" applyAlignment="1">
      <alignment horizontal="center" vertical="center"/>
    </xf>
    <xf numFmtId="0" fontId="3" fillId="4" borderId="65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 textRotation="255"/>
    </xf>
    <xf numFmtId="0" fontId="3" fillId="4" borderId="17" xfId="0" applyFont="1" applyFill="1" applyBorder="1" applyAlignment="1">
      <alignment horizontal="center" vertical="center" textRotation="255"/>
    </xf>
    <xf numFmtId="0" fontId="3" fillId="4" borderId="74" xfId="0" applyFont="1" applyFill="1" applyBorder="1" applyAlignment="1">
      <alignment horizontal="center" vertical="center" shrinkToFit="1"/>
    </xf>
    <xf numFmtId="0" fontId="3" fillId="4" borderId="75" xfId="0" applyFont="1" applyFill="1" applyBorder="1" applyAlignment="1">
      <alignment horizontal="center" vertical="center" shrinkToFit="1"/>
    </xf>
    <xf numFmtId="0" fontId="3" fillId="4" borderId="76" xfId="0" applyFont="1" applyFill="1" applyBorder="1" applyAlignment="1">
      <alignment horizontal="center" vertical="center" shrinkToFit="1"/>
    </xf>
    <xf numFmtId="0" fontId="6" fillId="4" borderId="12" xfId="0" applyFont="1" applyFill="1" applyBorder="1" applyAlignment="1">
      <alignment horizontal="center" vertical="center" shrinkToFit="1"/>
    </xf>
    <xf numFmtId="0" fontId="6" fillId="4" borderId="17" xfId="0" applyFont="1" applyFill="1" applyBorder="1" applyAlignment="1">
      <alignment horizontal="center" vertical="center" shrinkToFit="1"/>
    </xf>
    <xf numFmtId="0" fontId="3" fillId="4" borderId="64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3" fillId="4" borderId="65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4" fillId="4" borderId="66" xfId="0" applyFont="1" applyFill="1" applyBorder="1" applyAlignment="1">
      <alignment horizontal="center" vertical="center" wrapText="1"/>
    </xf>
    <xf numFmtId="0" fontId="4" fillId="4" borderId="67" xfId="0" applyFont="1" applyFill="1" applyBorder="1" applyAlignment="1">
      <alignment horizontal="center" vertical="center" wrapText="1"/>
    </xf>
    <xf numFmtId="0" fontId="4" fillId="4" borderId="68" xfId="0" applyFont="1" applyFill="1" applyBorder="1" applyAlignment="1">
      <alignment horizontal="center" vertical="center" wrapText="1"/>
    </xf>
    <xf numFmtId="0" fontId="4" fillId="4" borderId="69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/>
    </xf>
    <xf numFmtId="0" fontId="0" fillId="0" borderId="70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 shrinkToFit="1"/>
    </xf>
  </cellXfs>
  <cellStyles count="1">
    <cellStyle name="標準" xfId="0" builtinId="0"/>
  </cellStyles>
  <dxfs count="4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80"/>
  <sheetViews>
    <sheetView showGridLines="0" tabSelected="1" zoomScaleNormal="100" workbookViewId="0">
      <selection activeCell="E3" sqref="E3"/>
    </sheetView>
  </sheetViews>
  <sheetFormatPr defaultRowHeight="13.2" x14ac:dyDescent="0.2"/>
  <cols>
    <col min="1" max="1" width="5.77734375" customWidth="1"/>
    <col min="2" max="2" width="15.21875" customWidth="1"/>
    <col min="3" max="3" width="17.21875" customWidth="1"/>
    <col min="4" max="4" width="15" customWidth="1"/>
    <col min="5" max="5" width="7.44140625" customWidth="1"/>
    <col min="6" max="6" width="10.21875" customWidth="1"/>
    <col min="7" max="7" width="9.77734375" customWidth="1"/>
    <col min="8" max="8" width="10" customWidth="1"/>
    <col min="9" max="14" width="6.44140625" hidden="1" customWidth="1"/>
    <col min="15" max="15" width="4.88671875" customWidth="1"/>
    <col min="16" max="22" width="5" customWidth="1"/>
  </cols>
  <sheetData>
    <row r="1" spans="1:13" ht="57.75" customHeight="1" thickBot="1" x14ac:dyDescent="0.25">
      <c r="A1" s="1"/>
      <c r="B1" s="159" t="s">
        <v>114</v>
      </c>
      <c r="C1" s="159"/>
      <c r="D1" s="159"/>
      <c r="E1" s="159"/>
      <c r="F1" s="159"/>
      <c r="G1" s="159"/>
      <c r="H1" s="1"/>
      <c r="I1" s="1"/>
      <c r="J1" s="1"/>
      <c r="K1" s="1"/>
      <c r="L1" s="1"/>
    </row>
    <row r="2" spans="1:13" ht="9" customHeight="1" thickTop="1" x14ac:dyDescent="0.2">
      <c r="A2" s="1"/>
      <c r="B2" s="3"/>
      <c r="C2" s="61"/>
      <c r="D2" s="4"/>
      <c r="E2" s="4"/>
      <c r="F2" s="4"/>
      <c r="G2" s="4"/>
      <c r="H2" s="5"/>
      <c r="I2" s="1"/>
      <c r="J2" s="1"/>
      <c r="K2" s="1"/>
      <c r="L2" s="1"/>
    </row>
    <row r="3" spans="1:13" ht="18.75" customHeight="1" x14ac:dyDescent="0.2">
      <c r="A3" s="1"/>
      <c r="B3" s="6" t="s">
        <v>0</v>
      </c>
      <c r="C3" s="19"/>
      <c r="D3" s="82" t="s">
        <v>1</v>
      </c>
      <c r="E3" s="123" t="s">
        <v>2</v>
      </c>
      <c r="F3" s="82" t="s">
        <v>3</v>
      </c>
      <c r="G3" s="123" t="s">
        <v>4</v>
      </c>
      <c r="H3" s="7"/>
      <c r="I3" s="1"/>
      <c r="J3" s="1"/>
      <c r="K3" s="1"/>
      <c r="L3" s="1"/>
    </row>
    <row r="4" spans="1:13" ht="22.5" customHeight="1" x14ac:dyDescent="0.2">
      <c r="A4" s="1"/>
      <c r="B4" s="166" t="s">
        <v>5</v>
      </c>
      <c r="C4" s="167"/>
      <c r="D4" s="167"/>
      <c r="E4" s="167"/>
      <c r="F4" s="167"/>
      <c r="G4" s="167"/>
      <c r="H4" s="117"/>
      <c r="I4" s="1"/>
      <c r="J4" s="1"/>
      <c r="K4" s="1"/>
      <c r="L4" s="1"/>
      <c r="M4" t="s">
        <v>6</v>
      </c>
    </row>
    <row r="5" spans="1:13" ht="21.75" customHeight="1" x14ac:dyDescent="0.2">
      <c r="A5" s="1"/>
      <c r="B5" s="20" t="s">
        <v>7</v>
      </c>
      <c r="C5" s="21"/>
      <c r="D5" s="22"/>
      <c r="E5" s="23"/>
      <c r="F5" s="21"/>
      <c r="G5" s="8"/>
      <c r="H5" s="7"/>
      <c r="I5" s="1"/>
      <c r="J5" s="1"/>
      <c r="K5" s="1"/>
      <c r="L5" s="1"/>
      <c r="M5" t="s">
        <v>2</v>
      </c>
    </row>
    <row r="6" spans="1:13" ht="16.2" customHeight="1" x14ac:dyDescent="0.2">
      <c r="A6" s="1"/>
      <c r="B6" s="6" t="s">
        <v>8</v>
      </c>
      <c r="C6" s="15"/>
      <c r="D6" s="74" t="s">
        <v>9</v>
      </c>
      <c r="E6" s="164"/>
      <c r="F6" s="165"/>
      <c r="G6" s="8"/>
      <c r="H6" s="7"/>
      <c r="I6" s="1"/>
      <c r="J6" s="1"/>
      <c r="K6" s="1"/>
      <c r="L6" s="1"/>
      <c r="M6" t="s">
        <v>10</v>
      </c>
    </row>
    <row r="7" spans="1:13" ht="4.95" hidden="1" customHeight="1" x14ac:dyDescent="0.2">
      <c r="A7" s="1"/>
      <c r="B7" s="6"/>
      <c r="C7" s="8"/>
      <c r="D7" s="9"/>
      <c r="E7" s="10"/>
      <c r="F7" s="8"/>
      <c r="G7" s="8"/>
      <c r="H7" s="7"/>
      <c r="I7" s="1"/>
      <c r="J7" s="1"/>
      <c r="K7" s="1"/>
      <c r="L7" s="1"/>
      <c r="M7" t="s">
        <v>11</v>
      </c>
    </row>
    <row r="8" spans="1:13" ht="16.5" customHeight="1" x14ac:dyDescent="0.2">
      <c r="A8" s="1"/>
      <c r="B8" s="76"/>
      <c r="C8" s="8"/>
      <c r="D8" s="75" t="s">
        <v>12</v>
      </c>
      <c r="E8" s="160"/>
      <c r="F8" s="161"/>
      <c r="G8" s="8"/>
      <c r="H8" s="7"/>
      <c r="I8" s="1"/>
      <c r="J8" s="1"/>
      <c r="K8" s="1"/>
      <c r="L8" s="1"/>
    </row>
    <row r="9" spans="1:13" ht="16.5" customHeight="1" x14ac:dyDescent="0.2">
      <c r="A9" s="1"/>
      <c r="B9" s="76"/>
      <c r="C9" s="8"/>
      <c r="D9" s="75"/>
      <c r="E9" s="10"/>
      <c r="F9" s="8"/>
      <c r="G9" s="8"/>
      <c r="H9" s="7"/>
      <c r="I9" s="1"/>
      <c r="J9" s="1"/>
      <c r="K9" s="1"/>
      <c r="L9" s="1"/>
    </row>
    <row r="10" spans="1:13" ht="16.5" customHeight="1" x14ac:dyDescent="0.2">
      <c r="A10" s="1"/>
      <c r="B10" s="127" t="s">
        <v>13</v>
      </c>
      <c r="C10" s="15"/>
      <c r="D10" s="75" t="s">
        <v>14</v>
      </c>
      <c r="E10" s="160"/>
      <c r="F10" s="161"/>
      <c r="G10" s="8"/>
      <c r="H10" s="7"/>
      <c r="I10" s="1"/>
      <c r="J10" s="1"/>
      <c r="K10" s="1"/>
      <c r="L10" s="1"/>
    </row>
    <row r="11" spans="1:13" ht="13.5" customHeight="1" thickBot="1" x14ac:dyDescent="0.25">
      <c r="A11" s="1"/>
      <c r="B11" s="77"/>
      <c r="C11" s="69"/>
      <c r="D11" s="11"/>
      <c r="E11" s="12"/>
      <c r="F11" s="69"/>
      <c r="G11" s="69"/>
      <c r="H11" s="13"/>
      <c r="I11" s="1"/>
      <c r="J11" s="1"/>
      <c r="K11" s="1"/>
      <c r="L11" s="1"/>
    </row>
    <row r="12" spans="1:13" ht="9.75" customHeight="1" thickTop="1" x14ac:dyDescent="0.2">
      <c r="A12" s="2"/>
      <c r="B12" s="70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3" x14ac:dyDescent="0.2">
      <c r="A13" s="2"/>
      <c r="B13" s="2" t="s">
        <v>15</v>
      </c>
      <c r="C13" s="83" t="str">
        <f>E3</f>
        <v>中学</v>
      </c>
      <c r="D13" s="2" t="s">
        <v>16</v>
      </c>
      <c r="E13" s="2"/>
      <c r="F13" s="2"/>
      <c r="G13" s="2"/>
      <c r="H13" s="2"/>
      <c r="I13" s="2"/>
      <c r="J13" s="2"/>
      <c r="K13" s="2"/>
      <c r="L13" s="2"/>
    </row>
    <row r="14" spans="1:13" x14ac:dyDescent="0.2">
      <c r="A14" s="2"/>
      <c r="B14" s="37" t="s">
        <v>17</v>
      </c>
      <c r="C14" s="37" t="s">
        <v>18</v>
      </c>
      <c r="D14" s="37" t="s">
        <v>19</v>
      </c>
      <c r="E14" s="162" t="s">
        <v>20</v>
      </c>
      <c r="F14" s="162"/>
      <c r="G14" s="2"/>
      <c r="H14" s="2"/>
      <c r="I14" s="2"/>
      <c r="J14" s="2"/>
      <c r="K14" s="2"/>
      <c r="L14" s="2"/>
    </row>
    <row r="15" spans="1:13" ht="14.4" x14ac:dyDescent="0.2">
      <c r="A15" s="2"/>
      <c r="B15" s="37" t="s">
        <v>21</v>
      </c>
      <c r="C15" s="38" t="str">
        <f>IF(C13="小学",E15+F15&amp;"種目×"&amp;M15&amp;"円",E15+F15&amp;"種目×"&amp;M17&amp;"円")</f>
        <v>0種目×1000円</v>
      </c>
      <c r="D15" s="39">
        <f>IF(C13="小学",M15*(E15+F15),M17*(E15+F15))</f>
        <v>0</v>
      </c>
      <c r="E15" s="78">
        <f>SUM(男子!T6:T50)</f>
        <v>0</v>
      </c>
      <c r="F15" s="80">
        <f>SUM(女子!T6:T50)</f>
        <v>0</v>
      </c>
      <c r="G15" s="2"/>
      <c r="H15" s="2"/>
      <c r="I15" s="2"/>
      <c r="J15" s="2"/>
      <c r="K15" s="2"/>
      <c r="L15" s="2"/>
      <c r="M15">
        <v>700</v>
      </c>
    </row>
    <row r="16" spans="1:13" ht="15" hidden="1" thickBot="1" x14ac:dyDescent="0.25">
      <c r="A16" s="2"/>
      <c r="B16" s="60" t="s">
        <v>22</v>
      </c>
      <c r="C16" s="42" t="str">
        <f>E16+F16&amp;"種目×"&amp;M16&amp;"円"</f>
        <v>0種目×円</v>
      </c>
      <c r="D16" s="43">
        <f>M16*(E16+F16)</f>
        <v>0</v>
      </c>
      <c r="E16" s="79">
        <f>COUNTIF(男子!V2:V5,"&lt;&gt;0")</f>
        <v>0</v>
      </c>
      <c r="F16" s="81">
        <f>COUNTIF(女子!V2:V5,"&lt;&gt;0")</f>
        <v>0</v>
      </c>
      <c r="G16" s="2"/>
      <c r="H16" s="2"/>
      <c r="I16" s="2"/>
      <c r="J16" s="2"/>
      <c r="K16" s="2"/>
      <c r="L16" s="2"/>
    </row>
    <row r="17" spans="1:13" ht="14.4" x14ac:dyDescent="0.2">
      <c r="A17" s="2"/>
      <c r="B17" s="54" t="s">
        <v>23</v>
      </c>
      <c r="C17" s="40"/>
      <c r="D17" s="41">
        <f>SUM(D15:D16)</f>
        <v>0</v>
      </c>
      <c r="E17" s="163"/>
      <c r="F17" s="163"/>
      <c r="G17" s="2"/>
      <c r="H17" s="2"/>
      <c r="I17" s="2"/>
      <c r="J17" s="2"/>
      <c r="K17" s="2"/>
      <c r="L17" s="2"/>
      <c r="M17">
        <v>1000</v>
      </c>
    </row>
    <row r="18" spans="1:13" ht="12.75" customHeight="1" x14ac:dyDescent="0.2">
      <c r="A18" s="2"/>
      <c r="B18" s="83"/>
      <c r="C18" s="84"/>
      <c r="D18" s="85"/>
      <c r="E18" s="2"/>
      <c r="F18" s="2"/>
      <c r="G18" s="2"/>
      <c r="H18" s="2"/>
      <c r="I18" s="2"/>
      <c r="J18" s="2"/>
      <c r="K18" s="2"/>
      <c r="L18" s="2"/>
    </row>
    <row r="19" spans="1:13" ht="18" hidden="1" customHeight="1" x14ac:dyDescent="0.2">
      <c r="A19" s="92">
        <v>100100</v>
      </c>
      <c r="B19" s="2" t="str">
        <f>E3</f>
        <v>中学</v>
      </c>
      <c r="C19" s="2">
        <f>C3</f>
        <v>0</v>
      </c>
      <c r="D19" s="2" t="str">
        <f>E6&amp;"("&amp;C10&amp;")"</f>
        <v>()</v>
      </c>
      <c r="E19" s="2" t="str">
        <f>E8&amp;"（"&amp;E10&amp;"）"</f>
        <v>（）</v>
      </c>
      <c r="F19" s="86">
        <f>E15</f>
        <v>0</v>
      </c>
      <c r="G19" s="87">
        <f>F15</f>
        <v>0</v>
      </c>
      <c r="H19" s="86">
        <f>E16</f>
        <v>0</v>
      </c>
      <c r="I19" s="87">
        <f>F16</f>
        <v>0</v>
      </c>
      <c r="J19" s="88">
        <f>D17</f>
        <v>0</v>
      </c>
      <c r="K19" s="2" t="str">
        <f>G3</f>
        <v>熊　本</v>
      </c>
      <c r="L19" s="2"/>
    </row>
    <row r="20" spans="1:13" ht="34.5" customHeight="1" x14ac:dyDescent="0.2">
      <c r="A20" s="2"/>
      <c r="B20" s="91" t="s">
        <v>24</v>
      </c>
      <c r="C20" s="154" t="s">
        <v>25</v>
      </c>
      <c r="D20" s="155"/>
      <c r="E20" s="155"/>
      <c r="F20" s="155"/>
      <c r="G20" s="155"/>
      <c r="H20" s="155"/>
      <c r="I20" s="87"/>
      <c r="J20" s="88"/>
      <c r="K20" s="2"/>
      <c r="L20" s="2"/>
    </row>
    <row r="21" spans="1:13" ht="13.5" customHeight="1" x14ac:dyDescent="0.2">
      <c r="A21" s="2"/>
      <c r="B21" s="90"/>
      <c r="C21" s="156" t="s">
        <v>26</v>
      </c>
      <c r="D21" s="157"/>
      <c r="E21" s="157"/>
      <c r="F21" s="157"/>
      <c r="G21" s="157"/>
      <c r="H21" s="157"/>
      <c r="I21" s="87"/>
      <c r="J21" s="88"/>
      <c r="K21" s="2"/>
      <c r="L21" s="2"/>
    </row>
    <row r="22" spans="1:13" ht="32.25" customHeight="1" x14ac:dyDescent="0.2">
      <c r="A22" s="2"/>
      <c r="B22" s="90"/>
      <c r="C22" s="156" t="s">
        <v>27</v>
      </c>
      <c r="D22" s="157"/>
      <c r="E22" s="157"/>
      <c r="F22" s="157"/>
      <c r="G22" s="157"/>
      <c r="H22" s="157"/>
      <c r="I22" s="87"/>
      <c r="J22" s="88"/>
      <c r="K22" s="2"/>
      <c r="L22" s="2"/>
    </row>
    <row r="23" spans="1:13" ht="27.75" customHeight="1" x14ac:dyDescent="0.2">
      <c r="A23" s="2"/>
      <c r="B23" s="90"/>
      <c r="C23" s="156" t="s">
        <v>28</v>
      </c>
      <c r="D23" s="157"/>
      <c r="E23" s="157"/>
      <c r="F23" s="157"/>
      <c r="G23" s="157"/>
      <c r="H23" s="157"/>
      <c r="I23" s="87"/>
      <c r="J23" s="88"/>
      <c r="K23" s="2"/>
      <c r="L23" s="2"/>
    </row>
    <row r="24" spans="1:13" ht="20.25" hidden="1" customHeight="1" x14ac:dyDescent="0.2">
      <c r="A24" s="2"/>
      <c r="B24" s="90"/>
      <c r="C24" s="156" t="s">
        <v>29</v>
      </c>
      <c r="D24" s="157"/>
      <c r="E24" s="157"/>
      <c r="F24" s="157"/>
      <c r="G24" s="157"/>
      <c r="H24" s="157"/>
      <c r="I24" s="87"/>
      <c r="J24" s="88"/>
      <c r="K24" s="2"/>
      <c r="L24" s="2"/>
    </row>
    <row r="25" spans="1:13" ht="15.75" customHeight="1" x14ac:dyDescent="0.2">
      <c r="A25" s="2"/>
      <c r="B25" s="91" t="s">
        <v>30</v>
      </c>
      <c r="C25" s="156" t="s">
        <v>31</v>
      </c>
      <c r="D25" s="157"/>
      <c r="E25" s="157"/>
      <c r="F25" s="157"/>
      <c r="G25" s="157"/>
      <c r="H25" s="157"/>
      <c r="I25" s="87"/>
      <c r="J25" s="88"/>
      <c r="K25" s="2"/>
      <c r="L25" s="2"/>
    </row>
    <row r="26" spans="1:13" ht="4.5" customHeight="1" x14ac:dyDescent="0.2">
      <c r="A26" s="2"/>
      <c r="B26" s="90"/>
      <c r="C26" s="156"/>
      <c r="D26" s="157"/>
      <c r="E26" s="157"/>
      <c r="F26" s="157"/>
      <c r="G26" s="157"/>
      <c r="H26" s="157"/>
      <c r="I26" s="87"/>
      <c r="J26" s="88"/>
      <c r="K26" s="2"/>
      <c r="L26" s="2"/>
    </row>
    <row r="27" spans="1:13" ht="54.75" customHeight="1" x14ac:dyDescent="0.2">
      <c r="A27" s="2"/>
      <c r="B27" s="128"/>
      <c r="C27" s="158" t="s">
        <v>121</v>
      </c>
      <c r="D27" s="158"/>
      <c r="E27" s="158"/>
      <c r="F27" s="158"/>
      <c r="G27" s="158"/>
      <c r="H27" s="158"/>
      <c r="I27" s="129"/>
      <c r="J27" s="2"/>
      <c r="K27" s="2"/>
      <c r="L27" s="2"/>
    </row>
    <row r="28" spans="1:13" ht="94.95" customHeight="1" x14ac:dyDescent="0.2">
      <c r="A28" s="2"/>
      <c r="B28" s="153" t="s">
        <v>32</v>
      </c>
      <c r="C28" s="153"/>
      <c r="D28" s="153"/>
      <c r="E28" s="153"/>
      <c r="F28" s="153"/>
      <c r="G28" s="153"/>
      <c r="H28" s="153"/>
      <c r="I28" s="89"/>
      <c r="J28" s="2"/>
      <c r="K28" s="2"/>
      <c r="L28" s="2"/>
    </row>
    <row r="29" spans="1:13" ht="32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3" ht="87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3" ht="13.5" customHeight="1" x14ac:dyDescent="0.2"/>
    <row r="32" spans="1:13" ht="13.5" hidden="1" customHeight="1" x14ac:dyDescent="0.2"/>
    <row r="33" spans="2:2" hidden="1" x14ac:dyDescent="0.2">
      <c r="B33" t="s">
        <v>33</v>
      </c>
    </row>
    <row r="34" spans="2:2" hidden="1" x14ac:dyDescent="0.2">
      <c r="B34" t="s">
        <v>34</v>
      </c>
    </row>
    <row r="35" spans="2:2" hidden="1" x14ac:dyDescent="0.2">
      <c r="B35" t="s">
        <v>35</v>
      </c>
    </row>
    <row r="36" spans="2:2" hidden="1" x14ac:dyDescent="0.2">
      <c r="B36" t="s">
        <v>36</v>
      </c>
    </row>
    <row r="37" spans="2:2" hidden="1" x14ac:dyDescent="0.2">
      <c r="B37" t="s">
        <v>37</v>
      </c>
    </row>
    <row r="38" spans="2:2" hidden="1" x14ac:dyDescent="0.2">
      <c r="B38" t="s">
        <v>38</v>
      </c>
    </row>
    <row r="39" spans="2:2" hidden="1" x14ac:dyDescent="0.2">
      <c r="B39" t="s">
        <v>39</v>
      </c>
    </row>
    <row r="40" spans="2:2" hidden="1" x14ac:dyDescent="0.2">
      <c r="B40" t="s">
        <v>40</v>
      </c>
    </row>
    <row r="41" spans="2:2" hidden="1" x14ac:dyDescent="0.2">
      <c r="B41" t="s">
        <v>41</v>
      </c>
    </row>
    <row r="42" spans="2:2" hidden="1" x14ac:dyDescent="0.2">
      <c r="B42" t="s">
        <v>42</v>
      </c>
    </row>
    <row r="43" spans="2:2" hidden="1" x14ac:dyDescent="0.2">
      <c r="B43" t="s">
        <v>43</v>
      </c>
    </row>
    <row r="44" spans="2:2" hidden="1" x14ac:dyDescent="0.2">
      <c r="B44" t="s">
        <v>44</v>
      </c>
    </row>
    <row r="45" spans="2:2" hidden="1" x14ac:dyDescent="0.2">
      <c r="B45" t="s">
        <v>45</v>
      </c>
    </row>
    <row r="46" spans="2:2" hidden="1" x14ac:dyDescent="0.2">
      <c r="B46" t="s">
        <v>46</v>
      </c>
    </row>
    <row r="47" spans="2:2" hidden="1" x14ac:dyDescent="0.2">
      <c r="B47" t="s">
        <v>47</v>
      </c>
    </row>
    <row r="48" spans="2:2" hidden="1" x14ac:dyDescent="0.2">
      <c r="B48" t="s">
        <v>48</v>
      </c>
    </row>
    <row r="49" spans="2:2" hidden="1" x14ac:dyDescent="0.2">
      <c r="B49" t="s">
        <v>49</v>
      </c>
    </row>
    <row r="50" spans="2:2" hidden="1" x14ac:dyDescent="0.2">
      <c r="B50" t="s">
        <v>50</v>
      </c>
    </row>
    <row r="51" spans="2:2" hidden="1" x14ac:dyDescent="0.2">
      <c r="B51" t="s">
        <v>51</v>
      </c>
    </row>
    <row r="52" spans="2:2" hidden="1" x14ac:dyDescent="0.2">
      <c r="B52" t="s">
        <v>52</v>
      </c>
    </row>
    <row r="53" spans="2:2" hidden="1" x14ac:dyDescent="0.2">
      <c r="B53" t="s">
        <v>53</v>
      </c>
    </row>
    <row r="54" spans="2:2" hidden="1" x14ac:dyDescent="0.2">
      <c r="B54" t="s">
        <v>54</v>
      </c>
    </row>
    <row r="55" spans="2:2" hidden="1" x14ac:dyDescent="0.2">
      <c r="B55" t="s">
        <v>55</v>
      </c>
    </row>
    <row r="56" spans="2:2" hidden="1" x14ac:dyDescent="0.2">
      <c r="B56" t="s">
        <v>56</v>
      </c>
    </row>
    <row r="57" spans="2:2" hidden="1" x14ac:dyDescent="0.2">
      <c r="B57" t="s">
        <v>57</v>
      </c>
    </row>
    <row r="58" spans="2:2" hidden="1" x14ac:dyDescent="0.2">
      <c r="B58" t="s">
        <v>58</v>
      </c>
    </row>
    <row r="59" spans="2:2" hidden="1" x14ac:dyDescent="0.2">
      <c r="B59" t="s">
        <v>59</v>
      </c>
    </row>
    <row r="60" spans="2:2" hidden="1" x14ac:dyDescent="0.2">
      <c r="B60" t="s">
        <v>60</v>
      </c>
    </row>
    <row r="61" spans="2:2" hidden="1" x14ac:dyDescent="0.2">
      <c r="B61" t="s">
        <v>61</v>
      </c>
    </row>
    <row r="62" spans="2:2" hidden="1" x14ac:dyDescent="0.2">
      <c r="B62" t="s">
        <v>62</v>
      </c>
    </row>
    <row r="63" spans="2:2" hidden="1" x14ac:dyDescent="0.2">
      <c r="B63" t="s">
        <v>63</v>
      </c>
    </row>
    <row r="64" spans="2:2" hidden="1" x14ac:dyDescent="0.2">
      <c r="B64" t="s">
        <v>64</v>
      </c>
    </row>
    <row r="65" spans="2:2" hidden="1" x14ac:dyDescent="0.2">
      <c r="B65" t="s">
        <v>65</v>
      </c>
    </row>
    <row r="66" spans="2:2" hidden="1" x14ac:dyDescent="0.2">
      <c r="B66" t="s">
        <v>66</v>
      </c>
    </row>
    <row r="67" spans="2:2" hidden="1" x14ac:dyDescent="0.2">
      <c r="B67" t="s">
        <v>67</v>
      </c>
    </row>
    <row r="68" spans="2:2" hidden="1" x14ac:dyDescent="0.2">
      <c r="B68" t="s">
        <v>68</v>
      </c>
    </row>
    <row r="69" spans="2:2" hidden="1" x14ac:dyDescent="0.2">
      <c r="B69" t="s">
        <v>69</v>
      </c>
    </row>
    <row r="70" spans="2:2" hidden="1" x14ac:dyDescent="0.2">
      <c r="B70" t="s">
        <v>70</v>
      </c>
    </row>
    <row r="71" spans="2:2" hidden="1" x14ac:dyDescent="0.2">
      <c r="B71" t="s">
        <v>71</v>
      </c>
    </row>
    <row r="72" spans="2:2" hidden="1" x14ac:dyDescent="0.2">
      <c r="B72" t="s">
        <v>72</v>
      </c>
    </row>
    <row r="73" spans="2:2" hidden="1" x14ac:dyDescent="0.2">
      <c r="B73" t="s">
        <v>73</v>
      </c>
    </row>
    <row r="74" spans="2:2" hidden="1" x14ac:dyDescent="0.2">
      <c r="B74" t="s">
        <v>74</v>
      </c>
    </row>
    <row r="75" spans="2:2" hidden="1" x14ac:dyDescent="0.2">
      <c r="B75" t="s">
        <v>75</v>
      </c>
    </row>
    <row r="76" spans="2:2" hidden="1" x14ac:dyDescent="0.2">
      <c r="B76" t="s">
        <v>4</v>
      </c>
    </row>
    <row r="77" spans="2:2" hidden="1" x14ac:dyDescent="0.2">
      <c r="B77" t="s">
        <v>76</v>
      </c>
    </row>
    <row r="78" spans="2:2" hidden="1" x14ac:dyDescent="0.2">
      <c r="B78" t="s">
        <v>77</v>
      </c>
    </row>
    <row r="79" spans="2:2" hidden="1" x14ac:dyDescent="0.2">
      <c r="B79" t="s">
        <v>78</v>
      </c>
    </row>
    <row r="80" spans="2:2" hidden="1" x14ac:dyDescent="0.2"/>
  </sheetData>
  <sheetProtection algorithmName="SHA-512" hashValue="4Gh9HFAbFSs1qI+/J18gKlutF97y9v+RUIyiTMJFNzA0Uc2yBaMhvGgSakDdXJle6tJ3rIrMu/emqmdTH1qshw==" saltValue="7g1lEggMaI6QZ7xS3lmsKg==" spinCount="100000" sheet="1" selectLockedCells="1"/>
  <mergeCells count="16">
    <mergeCell ref="B1:G1"/>
    <mergeCell ref="E8:F8"/>
    <mergeCell ref="E14:F14"/>
    <mergeCell ref="E17:F17"/>
    <mergeCell ref="E6:F6"/>
    <mergeCell ref="B4:G4"/>
    <mergeCell ref="E10:F10"/>
    <mergeCell ref="B28:H28"/>
    <mergeCell ref="C20:H20"/>
    <mergeCell ref="C21:H21"/>
    <mergeCell ref="C23:H23"/>
    <mergeCell ref="C22:H22"/>
    <mergeCell ref="C24:H24"/>
    <mergeCell ref="C25:H25"/>
    <mergeCell ref="C26:H26"/>
    <mergeCell ref="C27:H27"/>
  </mergeCells>
  <phoneticPr fontId="13"/>
  <dataValidations count="4">
    <dataValidation allowBlank="1" showInputMessage="1" showErrorMessage="1" sqref="C6 E6 C10" xr:uid="{00000000-0002-0000-0000-000000000000}"/>
    <dataValidation allowBlank="1" error="▼をクリックしリストから選択してください。" sqref="C3" xr:uid="{00000000-0002-0000-0000-000001000000}"/>
    <dataValidation type="list" showInputMessage="1" showErrorMessage="1" error="リストから選択してください" prompt="▼をクリックして_x000a_選択してください" sqref="E3" xr:uid="{00000000-0002-0000-0000-000002000000}">
      <formula1>$M$4:$M$7</formula1>
    </dataValidation>
    <dataValidation type="list" showInputMessage="1" showErrorMessage="1" error="リストから選択してください" prompt="▼をクリックして_x000a_選択してください" sqref="G3" xr:uid="{00000000-0002-0000-0000-000003000000}">
      <formula1>$B$33:$B$79</formula1>
    </dataValidation>
  </dataValidations>
  <printOptions horizontalCentered="1" verticalCentered="1"/>
  <pageMargins left="0.47244094488188981" right="0.23622047244094491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H110"/>
  <sheetViews>
    <sheetView showGridLines="0" zoomScaleNormal="100" workbookViewId="0">
      <selection activeCell="G6" sqref="G6:N6"/>
    </sheetView>
  </sheetViews>
  <sheetFormatPr defaultColWidth="9" defaultRowHeight="13.2" x14ac:dyDescent="0.2"/>
  <cols>
    <col min="1" max="1" width="2.77734375" style="14" customWidth="1"/>
    <col min="2" max="2" width="7.21875" style="14" customWidth="1"/>
    <col min="3" max="3" width="15.77734375" style="14" customWidth="1"/>
    <col min="4" max="4" width="14.44140625" style="14" customWidth="1"/>
    <col min="5" max="5" width="3.44140625" style="14" customWidth="1"/>
    <col min="6" max="6" width="6.44140625" style="14" customWidth="1"/>
    <col min="7" max="7" width="8.77734375" style="14" customWidth="1"/>
    <col min="8" max="8" width="9.109375" style="14" bestFit="1" customWidth="1"/>
    <col min="9" max="9" width="8.21875" style="14" customWidth="1"/>
    <col min="10" max="10" width="9.109375" style="14" bestFit="1" customWidth="1"/>
    <col min="11" max="11" width="7.21875" style="14" bestFit="1" customWidth="1"/>
    <col min="12" max="12" width="9.109375" style="14" bestFit="1" customWidth="1"/>
    <col min="13" max="13" width="7.21875" style="14" bestFit="1" customWidth="1"/>
    <col min="14" max="14" width="10.5546875" style="14" customWidth="1"/>
    <col min="15" max="33" width="10.5546875" style="14" hidden="1" customWidth="1"/>
    <col min="34" max="34" width="10.77734375" style="14" customWidth="1"/>
    <col min="35" max="16384" width="9" style="14"/>
  </cols>
  <sheetData>
    <row r="1" spans="1:34" ht="14.25" customHeight="1" x14ac:dyDescent="0.2">
      <c r="A1" s="183" t="s">
        <v>79</v>
      </c>
      <c r="B1" s="184"/>
      <c r="C1" s="94" t="str">
        <f>所属データ!B1</f>
        <v xml:space="preserve">天草スプリント２０２６                   </v>
      </c>
      <c r="E1" s="31"/>
      <c r="F1" s="31"/>
      <c r="G1" s="31"/>
      <c r="I1" s="32" t="str">
        <f>"所属長名： "&amp;所属データ!$C$6&amp;"  "</f>
        <v xml:space="preserve">所属長名：   </v>
      </c>
      <c r="J1" s="32"/>
      <c r="K1" s="32"/>
      <c r="L1" s="32"/>
      <c r="M1" s="32"/>
      <c r="N1" s="32"/>
      <c r="O1" s="32"/>
      <c r="P1" s="32"/>
      <c r="Q1" s="32"/>
      <c r="R1" s="32"/>
      <c r="U1" s="73"/>
      <c r="W1" s="17" t="s">
        <v>80</v>
      </c>
      <c r="X1" s="17" t="s">
        <v>81</v>
      </c>
      <c r="Y1" s="17" t="s">
        <v>82</v>
      </c>
      <c r="Z1" s="17" t="s">
        <v>83</v>
      </c>
      <c r="AA1" s="17" t="s">
        <v>84</v>
      </c>
      <c r="AB1" s="17" t="s">
        <v>85</v>
      </c>
      <c r="AC1" s="17" t="s">
        <v>86</v>
      </c>
      <c r="AD1" s="17" t="s">
        <v>87</v>
      </c>
      <c r="AE1" s="17" t="s">
        <v>88</v>
      </c>
      <c r="AF1" s="17" t="s">
        <v>89</v>
      </c>
    </row>
    <row r="2" spans="1:34" ht="14.25" customHeight="1" thickBot="1" x14ac:dyDescent="0.25">
      <c r="A2" s="185"/>
      <c r="B2" s="186"/>
      <c r="C2" s="188" t="str">
        <f>"所属名："&amp;所属データ!$C$3</f>
        <v>所属名：</v>
      </c>
      <c r="D2" s="189"/>
      <c r="E2" s="189"/>
      <c r="F2" s="189"/>
      <c r="G2" s="31"/>
      <c r="I2" s="32" t="str">
        <f>"監督名："&amp;所属データ!$E$6</f>
        <v>監督名：</v>
      </c>
      <c r="O2" s="72" t="str">
        <f>IF(COUNTA(O6:O50)&gt;6,"ﾘﾚｰ人数ｵｰﾊﾞｰ","")</f>
        <v/>
      </c>
      <c r="P2" s="72" t="str">
        <f>IF(COUNTA(P6:P50)&gt;6,"ﾘﾚｰ人数ｵｰﾊﾞｰ","")</f>
        <v/>
      </c>
      <c r="Q2" s="72"/>
      <c r="R2" s="72" t="str">
        <f>IF(COUNTA(R6:R50)&gt;6,"ﾘﾚｰ人数ｵｰﾊﾞｰ","")</f>
        <v/>
      </c>
      <c r="U2" s="24"/>
      <c r="V2" s="14">
        <f>IF(COUNTA(O6:O50)&gt;0,所属データ!$E$3&amp;O5,0)</f>
        <v>0</v>
      </c>
      <c r="W2" s="14">
        <f>所属データ!$A$19/100+430000</f>
        <v>431001</v>
      </c>
      <c r="X2" s="14">
        <f>所属データ!$C$3</f>
        <v>0</v>
      </c>
      <c r="AA2" s="14" t="str">
        <f>IF(ISERROR(SMALL($U$6:$U$50,1)),"",SMALL($U$6:$U$50,1))</f>
        <v/>
      </c>
      <c r="AB2" s="14" t="str">
        <f>IF(ISERROR(SMALL($U$6:$U$50,2)),"",SMALL($U$6:$U$50,2))</f>
        <v/>
      </c>
      <c r="AC2" s="14" t="str">
        <f>IF(ISERROR(SMALL($U$6:$U$50,3)),"",SMALL($U$6:$U$50,3))</f>
        <v/>
      </c>
      <c r="AD2" s="14" t="str">
        <f>IF(ISERROR(SMALL($U$6:$U$50,4)),"",SMALL($U$6:$U$50,4))</f>
        <v/>
      </c>
      <c r="AE2" s="14" t="str">
        <f>IF(ISERROR(SMALL($U$6:$U$50,5)),"",SMALL($U$6:$U$50,5))</f>
        <v/>
      </c>
      <c r="AF2" s="14" t="str">
        <f>IF(ISERROR(SMALL($U$6:$U$50,6)),"",SMALL($U$6:$U$50,6))</f>
        <v/>
      </c>
    </row>
    <row r="3" spans="1:34" ht="14.25" customHeight="1" thickBot="1" x14ac:dyDescent="0.25">
      <c r="A3" s="187"/>
      <c r="B3" s="187"/>
      <c r="C3" s="187"/>
      <c r="D3" s="120"/>
      <c r="H3" s="71"/>
      <c r="I3" s="71"/>
      <c r="O3" s="168" t="s">
        <v>90</v>
      </c>
      <c r="P3" s="169"/>
      <c r="Q3" s="169"/>
      <c r="R3" s="170"/>
      <c r="S3" s="14" t="s">
        <v>91</v>
      </c>
      <c r="V3" s="14">
        <f>IF(COUNTA(P6:P50)&gt;0,所属データ!$E$3&amp;P5,0)</f>
        <v>0</v>
      </c>
      <c r="W3" s="14">
        <f>所属データ!$A$19/100+431000</f>
        <v>432001</v>
      </c>
      <c r="X3" s="14">
        <f>所属データ!$C$3</f>
        <v>0</v>
      </c>
      <c r="AA3" s="14" t="str">
        <f>IF(ISERROR(SMALL($V$6:$V$50,1)),"",SMALL($V$6:$V$50,1))</f>
        <v/>
      </c>
      <c r="AB3" s="14" t="str">
        <f>IF(ISERROR(SMALL($V$6:$V$50,2)),"",SMALL($V$6:$V$50,2))</f>
        <v/>
      </c>
      <c r="AC3" s="14" t="str">
        <f>IF(ISERROR(SMALL($V$6:$V$50,3)),"",SMALL($V$6:$V$50,3))</f>
        <v/>
      </c>
      <c r="AD3" s="14" t="str">
        <f>IF(ISERROR(SMALL($V$6:$V$50,4)),"",SMALL($V$6:$V$50,4))</f>
        <v/>
      </c>
      <c r="AE3" s="14" t="str">
        <f>IF(ISERROR(SMALL($V$6:$V$50,5)),"",SMALL($V$6:$V$50,5))</f>
        <v/>
      </c>
      <c r="AF3" s="14" t="str">
        <f>IF(ISERROR(SMALL($V$6:$V$50,6)),"",SMALL($V$6:$V$50,6))</f>
        <v/>
      </c>
      <c r="AG3" s="17"/>
    </row>
    <row r="4" spans="1:34" ht="12" customHeight="1" x14ac:dyDescent="0.2">
      <c r="A4" s="179" t="s">
        <v>92</v>
      </c>
      <c r="B4" s="181" t="s">
        <v>93</v>
      </c>
      <c r="C4" s="26" t="s">
        <v>94</v>
      </c>
      <c r="D4" s="26" t="s">
        <v>95</v>
      </c>
      <c r="E4" s="172" t="s">
        <v>96</v>
      </c>
      <c r="F4" s="177" t="s">
        <v>97</v>
      </c>
      <c r="G4" s="171" t="s">
        <v>98</v>
      </c>
      <c r="H4" s="171"/>
      <c r="I4" s="171" t="s">
        <v>99</v>
      </c>
      <c r="J4" s="171"/>
      <c r="K4" s="171" t="s">
        <v>100</v>
      </c>
      <c r="L4" s="171"/>
      <c r="M4" s="171" t="s">
        <v>120</v>
      </c>
      <c r="N4" s="171"/>
      <c r="O4" s="174" t="s">
        <v>101</v>
      </c>
      <c r="P4" s="175"/>
      <c r="Q4" s="175"/>
      <c r="R4" s="176"/>
      <c r="V4" s="14">
        <f>IF(COUNTA(Q5:Q49)&gt;0,所属データ!$E$3&amp;Q5,0)</f>
        <v>0</v>
      </c>
      <c r="W4" s="14">
        <f>所属データ!$A$19/100+432000</f>
        <v>433001</v>
      </c>
      <c r="X4" s="14">
        <f>所属データ!$C$3</f>
        <v>0</v>
      </c>
      <c r="AA4" s="14" t="str">
        <f>IF(ISERROR(SMALL($W$6:$W$50,1)),"",SMALL($W$6:$W$50,1))</f>
        <v/>
      </c>
      <c r="AB4" s="14" t="str">
        <f>IF(ISERROR(SMALL($W$6:$W$50,2)),"",SMALL($W$6:$W$50,2))</f>
        <v/>
      </c>
      <c r="AC4" s="14" t="str">
        <f>IF(ISERROR(SMALL($W$6:$W$50,3)),"",SMALL($W$6:$W$50,3))</f>
        <v/>
      </c>
      <c r="AD4" s="14" t="str">
        <f>IF(ISERROR(SMALL($W$6:$W$50,4)),"",SMALL($W$6:$W$50,4))</f>
        <v/>
      </c>
      <c r="AE4" s="14" t="str">
        <f>IF(ISERROR(SMALL($W$6:$W$50,5)),"",SMALL($W$6:$W$50,5))</f>
        <v/>
      </c>
      <c r="AF4" s="14" t="str">
        <f>IF(ISERROR(SMALL($W$6:$W$50,6)),"",SMALL($W$6:$W$50,6))</f>
        <v/>
      </c>
      <c r="AG4" s="18"/>
    </row>
    <row r="5" spans="1:34" ht="13.5" customHeight="1" thickBot="1" x14ac:dyDescent="0.25">
      <c r="A5" s="180"/>
      <c r="B5" s="182"/>
      <c r="C5" s="36" t="s">
        <v>102</v>
      </c>
      <c r="D5" s="36" t="s">
        <v>103</v>
      </c>
      <c r="E5" s="173"/>
      <c r="F5" s="178"/>
      <c r="G5" s="27" t="s">
        <v>104</v>
      </c>
      <c r="H5" s="28" t="s">
        <v>105</v>
      </c>
      <c r="I5" s="27" t="s">
        <v>104</v>
      </c>
      <c r="J5" s="93" t="s">
        <v>105</v>
      </c>
      <c r="K5" s="27" t="s">
        <v>104</v>
      </c>
      <c r="L5" s="93" t="s">
        <v>105</v>
      </c>
      <c r="M5" s="27" t="s">
        <v>104</v>
      </c>
      <c r="N5" s="93" t="s">
        <v>105</v>
      </c>
      <c r="O5" s="96"/>
      <c r="P5" s="99"/>
      <c r="Q5" s="96"/>
      <c r="R5" s="102"/>
      <c r="S5" s="25">
        <f>COUNTA(C6:C50)</f>
        <v>0</v>
      </c>
      <c r="T5" s="25"/>
      <c r="V5" s="14">
        <f>IF(COUNTA(R6:R50)&gt;0,所属データ!$E$3&amp;R5,0)</f>
        <v>0</v>
      </c>
      <c r="W5" s="14">
        <f>所属データ!$A$19/100+433000</f>
        <v>434001</v>
      </c>
      <c r="X5" s="14">
        <f>所属データ!$C$3</f>
        <v>0</v>
      </c>
      <c r="AA5" s="14" t="str">
        <f>IF(ISERROR(SMALL($X$6:$X$50,1)),"",SMALL($X$6:$X$50,1))</f>
        <v/>
      </c>
      <c r="AB5" s="14" t="str">
        <f>IF(ISERROR(SMALL($X$6:$X$50,2)),"",SMALL($X$6:$X$50,2))</f>
        <v/>
      </c>
      <c r="AC5" s="14" t="str">
        <f>IF(ISERROR(SMALL($X$6:$X$50,3)),"",SMALL($X$6:$X$50,3))</f>
        <v/>
      </c>
      <c r="AD5" s="14" t="str">
        <f>IF(ISERROR(SMALL($X$6:$X$50,4)),"",SMALL($X$6:$X$50,4))</f>
        <v/>
      </c>
      <c r="AE5" s="14" t="str">
        <f>IF(ISERROR(SMALL($X$6:$X$50,5)),"",SMALL($X$6:$X$50,5))</f>
        <v/>
      </c>
      <c r="AF5" s="14" t="str">
        <f>IF(ISERROR(SMALL($X$6:$X$50,6)),"",SMALL($X$6:$X$50,6))</f>
        <v/>
      </c>
    </row>
    <row r="6" spans="1:34" ht="14.25" customHeight="1" x14ac:dyDescent="0.2">
      <c r="A6" s="62">
        <v>1</v>
      </c>
      <c r="B6" s="55"/>
      <c r="C6" s="121"/>
      <c r="D6" s="121"/>
      <c r="E6" s="55"/>
      <c r="F6" s="55" t="str">
        <f>所属データ!$G$3</f>
        <v>熊　本</v>
      </c>
      <c r="G6" s="29"/>
      <c r="H6" s="33"/>
      <c r="I6" s="29"/>
      <c r="J6" s="33"/>
      <c r="K6" s="29"/>
      <c r="L6" s="33"/>
      <c r="M6" s="29"/>
      <c r="N6" s="33"/>
      <c r="O6" s="55"/>
      <c r="P6" s="100"/>
      <c r="Q6" s="55"/>
      <c r="R6" s="103"/>
      <c r="S6" s="14">
        <f>所属データ!$A$19</f>
        <v>100100</v>
      </c>
      <c r="T6" s="14">
        <f>COUNTA(G6,I6,K6,M6)</f>
        <v>0</v>
      </c>
      <c r="U6" s="14" t="str">
        <f t="shared" ref="U6:U50" si="0">IF(O6="","",S6*1000+10000+A6)</f>
        <v/>
      </c>
      <c r="V6" s="14" t="str">
        <f t="shared" ref="V6:V50" si="1">IF(P6="","",S6*1000+10000+A6)</f>
        <v/>
      </c>
      <c r="W6" s="14" t="str">
        <f t="shared" ref="W6:W50" si="2">IF(Q6="","",S6*1000+10000+A6)</f>
        <v/>
      </c>
      <c r="X6" s="14" t="str">
        <f t="shared" ref="X6:X50" si="3">IF(R6="","",S6*1000+10000+A6)</f>
        <v/>
      </c>
      <c r="AH6" s="35"/>
    </row>
    <row r="7" spans="1:34" ht="14.25" customHeight="1" x14ac:dyDescent="0.2">
      <c r="A7" s="63">
        <v>2</v>
      </c>
      <c r="B7" s="55"/>
      <c r="C7" s="121"/>
      <c r="D7" s="121"/>
      <c r="E7" s="55"/>
      <c r="F7" s="100" t="str">
        <f>所属データ!$G$3</f>
        <v>熊　本</v>
      </c>
      <c r="G7" s="29"/>
      <c r="H7" s="33"/>
      <c r="I7" s="29"/>
      <c r="J7" s="33"/>
      <c r="K7" s="29"/>
      <c r="L7" s="33"/>
      <c r="M7" s="29"/>
      <c r="N7" s="33"/>
      <c r="O7" s="55"/>
      <c r="P7" s="100"/>
      <c r="Q7" s="55"/>
      <c r="R7" s="103"/>
      <c r="S7" s="14">
        <f>所属データ!$A$19</f>
        <v>100100</v>
      </c>
      <c r="T7" s="14">
        <f t="shared" ref="T7:T50" si="4">COUNTA(G7,I7,K7,M7)</f>
        <v>0</v>
      </c>
      <c r="U7" s="14" t="str">
        <f t="shared" si="0"/>
        <v/>
      </c>
      <c r="V7" s="14" t="str">
        <f t="shared" si="1"/>
        <v/>
      </c>
      <c r="W7" s="14" t="str">
        <f t="shared" si="2"/>
        <v/>
      </c>
      <c r="X7" s="14" t="str">
        <f t="shared" si="3"/>
        <v/>
      </c>
    </row>
    <row r="8" spans="1:34" ht="14.25" customHeight="1" x14ac:dyDescent="0.2">
      <c r="A8" s="63">
        <v>3</v>
      </c>
      <c r="B8" s="55"/>
      <c r="C8" s="121"/>
      <c r="D8" s="121"/>
      <c r="E8" s="55"/>
      <c r="F8" s="100" t="str">
        <f>所属データ!$G$3</f>
        <v>熊　本</v>
      </c>
      <c r="G8" s="29"/>
      <c r="H8" s="33"/>
      <c r="I8" s="29"/>
      <c r="J8" s="33"/>
      <c r="K8" s="29"/>
      <c r="L8" s="33"/>
      <c r="M8" s="29"/>
      <c r="N8" s="33"/>
      <c r="O8" s="55"/>
      <c r="P8" s="100"/>
      <c r="Q8" s="55"/>
      <c r="R8" s="103"/>
      <c r="S8" s="14">
        <f>所属データ!$A$19</f>
        <v>100100</v>
      </c>
      <c r="T8" s="14">
        <f t="shared" si="4"/>
        <v>0</v>
      </c>
      <c r="U8" s="14" t="str">
        <f t="shared" si="0"/>
        <v/>
      </c>
      <c r="V8" s="14" t="str">
        <f t="shared" si="1"/>
        <v/>
      </c>
      <c r="W8" s="14" t="str">
        <f t="shared" si="2"/>
        <v/>
      </c>
      <c r="X8" s="14" t="str">
        <f t="shared" si="3"/>
        <v/>
      </c>
      <c r="AH8" s="35"/>
    </row>
    <row r="9" spans="1:34" ht="14.25" customHeight="1" x14ac:dyDescent="0.2">
      <c r="A9" s="63">
        <v>4</v>
      </c>
      <c r="B9" s="55"/>
      <c r="C9" s="121"/>
      <c r="D9" s="121"/>
      <c r="E9" s="55"/>
      <c r="F9" s="100" t="str">
        <f>所属データ!$G$3</f>
        <v>熊　本</v>
      </c>
      <c r="G9" s="29"/>
      <c r="H9" s="33"/>
      <c r="I9" s="29"/>
      <c r="J9" s="33"/>
      <c r="K9" s="29"/>
      <c r="L9" s="33"/>
      <c r="M9" s="29"/>
      <c r="N9" s="33"/>
      <c r="O9" s="55"/>
      <c r="P9" s="100"/>
      <c r="Q9" s="55"/>
      <c r="R9" s="103"/>
      <c r="S9" s="14">
        <f>所属データ!$A$19</f>
        <v>100100</v>
      </c>
      <c r="T9" s="14">
        <f t="shared" si="4"/>
        <v>0</v>
      </c>
      <c r="U9" s="14" t="str">
        <f t="shared" si="0"/>
        <v/>
      </c>
      <c r="V9" s="14" t="str">
        <f t="shared" si="1"/>
        <v/>
      </c>
      <c r="W9" s="14" t="str">
        <f t="shared" si="2"/>
        <v/>
      </c>
      <c r="X9" s="14" t="str">
        <f t="shared" si="3"/>
        <v/>
      </c>
      <c r="AH9" s="35"/>
    </row>
    <row r="10" spans="1:34" ht="14.25" customHeight="1" thickBot="1" x14ac:dyDescent="0.25">
      <c r="A10" s="64">
        <v>5</v>
      </c>
      <c r="B10" s="56"/>
      <c r="C10" s="122"/>
      <c r="D10" s="122"/>
      <c r="E10" s="56"/>
      <c r="F10" s="101" t="str">
        <f>所属データ!$G$3</f>
        <v>熊　本</v>
      </c>
      <c r="G10" s="30"/>
      <c r="H10" s="34"/>
      <c r="I10" s="30"/>
      <c r="J10" s="34"/>
      <c r="K10" s="30"/>
      <c r="L10" s="34"/>
      <c r="M10" s="30"/>
      <c r="N10" s="34"/>
      <c r="O10" s="56"/>
      <c r="P10" s="101"/>
      <c r="Q10" s="56"/>
      <c r="R10" s="104"/>
      <c r="S10" s="14">
        <f>所属データ!$A$19</f>
        <v>100100</v>
      </c>
      <c r="T10" s="14">
        <f t="shared" si="4"/>
        <v>0</v>
      </c>
      <c r="U10" s="14" t="str">
        <f t="shared" si="0"/>
        <v/>
      </c>
      <c r="V10" s="14" t="str">
        <f t="shared" si="1"/>
        <v/>
      </c>
      <c r="W10" s="14" t="str">
        <f t="shared" si="2"/>
        <v/>
      </c>
      <c r="X10" s="14" t="str">
        <f t="shared" si="3"/>
        <v/>
      </c>
      <c r="AH10" s="35"/>
    </row>
    <row r="11" spans="1:34" ht="14.25" customHeight="1" x14ac:dyDescent="0.2">
      <c r="A11" s="62">
        <v>6</v>
      </c>
      <c r="B11" s="55"/>
      <c r="C11" s="121"/>
      <c r="D11" s="121"/>
      <c r="E11" s="55"/>
      <c r="F11" s="100" t="str">
        <f>所属データ!$G$3</f>
        <v>熊　本</v>
      </c>
      <c r="G11" s="29"/>
      <c r="H11" s="33"/>
      <c r="I11" s="29"/>
      <c r="J11" s="33"/>
      <c r="K11" s="29"/>
      <c r="L11" s="33"/>
      <c r="M11" s="29"/>
      <c r="N11" s="33"/>
      <c r="O11" s="55"/>
      <c r="P11" s="100"/>
      <c r="Q11" s="55"/>
      <c r="R11" s="103"/>
      <c r="S11" s="14">
        <f>所属データ!$A$19</f>
        <v>100100</v>
      </c>
      <c r="T11" s="14">
        <f t="shared" si="4"/>
        <v>0</v>
      </c>
      <c r="U11" s="14" t="str">
        <f t="shared" si="0"/>
        <v/>
      </c>
      <c r="V11" s="14" t="str">
        <f t="shared" si="1"/>
        <v/>
      </c>
      <c r="W11" s="14" t="str">
        <f t="shared" si="2"/>
        <v/>
      </c>
      <c r="X11" s="14" t="str">
        <f t="shared" si="3"/>
        <v/>
      </c>
      <c r="AH11" s="35"/>
    </row>
    <row r="12" spans="1:34" ht="14.25" customHeight="1" x14ac:dyDescent="0.2">
      <c r="A12" s="63">
        <v>7</v>
      </c>
      <c r="B12" s="55"/>
      <c r="C12" s="121"/>
      <c r="D12" s="121"/>
      <c r="E12" s="55"/>
      <c r="F12" s="100" t="str">
        <f>所属データ!$G$3</f>
        <v>熊　本</v>
      </c>
      <c r="G12" s="29"/>
      <c r="H12" s="33"/>
      <c r="I12" s="29"/>
      <c r="J12" s="33"/>
      <c r="K12" s="29"/>
      <c r="L12" s="33"/>
      <c r="M12" s="29"/>
      <c r="N12" s="33"/>
      <c r="O12" s="55"/>
      <c r="P12" s="100"/>
      <c r="Q12" s="55"/>
      <c r="R12" s="103"/>
      <c r="S12" s="14">
        <f>所属データ!$A$19</f>
        <v>100100</v>
      </c>
      <c r="T12" s="14">
        <f t="shared" si="4"/>
        <v>0</v>
      </c>
      <c r="U12" s="14" t="str">
        <f t="shared" si="0"/>
        <v/>
      </c>
      <c r="V12" s="14" t="str">
        <f t="shared" si="1"/>
        <v/>
      </c>
      <c r="W12" s="14" t="str">
        <f t="shared" si="2"/>
        <v/>
      </c>
      <c r="X12" s="14" t="str">
        <f t="shared" si="3"/>
        <v/>
      </c>
      <c r="AH12" s="35"/>
    </row>
    <row r="13" spans="1:34" ht="14.25" customHeight="1" x14ac:dyDescent="0.2">
      <c r="A13" s="63">
        <v>8</v>
      </c>
      <c r="B13" s="55"/>
      <c r="C13" s="121"/>
      <c r="D13" s="121"/>
      <c r="E13" s="55"/>
      <c r="F13" s="100" t="str">
        <f>所属データ!$G$3</f>
        <v>熊　本</v>
      </c>
      <c r="G13" s="29"/>
      <c r="H13" s="33"/>
      <c r="I13" s="29"/>
      <c r="J13" s="33"/>
      <c r="K13" s="29"/>
      <c r="L13" s="33"/>
      <c r="M13" s="29"/>
      <c r="N13" s="33"/>
      <c r="O13" s="55"/>
      <c r="P13" s="100"/>
      <c r="Q13" s="55"/>
      <c r="R13" s="103"/>
      <c r="S13" s="14">
        <f>所属データ!$A$19</f>
        <v>100100</v>
      </c>
      <c r="T13" s="14">
        <f t="shared" si="4"/>
        <v>0</v>
      </c>
      <c r="U13" s="14" t="str">
        <f t="shared" si="0"/>
        <v/>
      </c>
      <c r="V13" s="14" t="str">
        <f t="shared" si="1"/>
        <v/>
      </c>
      <c r="W13" s="14" t="str">
        <f t="shared" si="2"/>
        <v/>
      </c>
      <c r="X13" s="14" t="str">
        <f t="shared" si="3"/>
        <v/>
      </c>
      <c r="AH13" s="35"/>
    </row>
    <row r="14" spans="1:34" ht="14.25" customHeight="1" x14ac:dyDescent="0.2">
      <c r="A14" s="63">
        <v>9</v>
      </c>
      <c r="B14" s="55"/>
      <c r="C14" s="121"/>
      <c r="D14" s="121"/>
      <c r="E14" s="55"/>
      <c r="F14" s="100" t="str">
        <f>所属データ!$G$3</f>
        <v>熊　本</v>
      </c>
      <c r="G14" s="29"/>
      <c r="H14" s="33"/>
      <c r="I14" s="29"/>
      <c r="J14" s="33"/>
      <c r="K14" s="29"/>
      <c r="L14" s="33"/>
      <c r="M14" s="29"/>
      <c r="N14" s="33"/>
      <c r="O14" s="55"/>
      <c r="P14" s="100"/>
      <c r="Q14" s="55"/>
      <c r="R14" s="103"/>
      <c r="S14" s="14">
        <f>所属データ!$A$19</f>
        <v>100100</v>
      </c>
      <c r="T14" s="14">
        <f t="shared" si="4"/>
        <v>0</v>
      </c>
      <c r="U14" s="14" t="str">
        <f t="shared" si="0"/>
        <v/>
      </c>
      <c r="V14" s="14" t="str">
        <f t="shared" si="1"/>
        <v/>
      </c>
      <c r="W14" s="14" t="str">
        <f t="shared" si="2"/>
        <v/>
      </c>
      <c r="X14" s="14" t="str">
        <f t="shared" si="3"/>
        <v/>
      </c>
      <c r="AH14" s="35"/>
    </row>
    <row r="15" spans="1:34" ht="14.25" customHeight="1" thickBot="1" x14ac:dyDescent="0.25">
      <c r="A15" s="64">
        <v>10</v>
      </c>
      <c r="B15" s="56"/>
      <c r="C15" s="122"/>
      <c r="D15" s="122"/>
      <c r="E15" s="56"/>
      <c r="F15" s="101" t="str">
        <f>所属データ!$G$3</f>
        <v>熊　本</v>
      </c>
      <c r="G15" s="29"/>
      <c r="H15" s="34"/>
      <c r="I15" s="30"/>
      <c r="J15" s="34"/>
      <c r="K15" s="30"/>
      <c r="L15" s="34"/>
      <c r="M15" s="30"/>
      <c r="N15" s="34"/>
      <c r="O15" s="56"/>
      <c r="P15" s="101"/>
      <c r="Q15" s="56"/>
      <c r="R15" s="104"/>
      <c r="S15" s="14">
        <f>所属データ!$A$19</f>
        <v>100100</v>
      </c>
      <c r="T15" s="14">
        <f t="shared" si="4"/>
        <v>0</v>
      </c>
      <c r="U15" s="14" t="str">
        <f t="shared" si="0"/>
        <v/>
      </c>
      <c r="V15" s="14" t="str">
        <f t="shared" si="1"/>
        <v/>
      </c>
      <c r="W15" s="14" t="str">
        <f t="shared" si="2"/>
        <v/>
      </c>
      <c r="X15" s="14" t="str">
        <f t="shared" si="3"/>
        <v/>
      </c>
      <c r="AH15" s="35"/>
    </row>
    <row r="16" spans="1:34" ht="14.25" customHeight="1" x14ac:dyDescent="0.2">
      <c r="A16" s="62">
        <v>11</v>
      </c>
      <c r="B16" s="55"/>
      <c r="C16" s="121"/>
      <c r="D16" s="121"/>
      <c r="E16" s="55"/>
      <c r="F16" s="100" t="str">
        <f>所属データ!$G$3</f>
        <v>熊　本</v>
      </c>
      <c r="G16" s="29"/>
      <c r="H16" s="33"/>
      <c r="I16" s="29"/>
      <c r="J16" s="33"/>
      <c r="K16" s="29"/>
      <c r="L16" s="33"/>
      <c r="M16" s="29"/>
      <c r="N16" s="33"/>
      <c r="O16" s="55"/>
      <c r="P16" s="100"/>
      <c r="Q16" s="55"/>
      <c r="R16" s="103"/>
      <c r="S16" s="14">
        <f>所属データ!$A$19</f>
        <v>100100</v>
      </c>
      <c r="T16" s="14">
        <f t="shared" si="4"/>
        <v>0</v>
      </c>
      <c r="U16" s="14" t="str">
        <f t="shared" si="0"/>
        <v/>
      </c>
      <c r="V16" s="14" t="str">
        <f t="shared" si="1"/>
        <v/>
      </c>
      <c r="W16" s="14" t="str">
        <f t="shared" si="2"/>
        <v/>
      </c>
      <c r="X16" s="14" t="str">
        <f t="shared" si="3"/>
        <v/>
      </c>
      <c r="AH16" s="35"/>
    </row>
    <row r="17" spans="1:34" ht="14.25" customHeight="1" x14ac:dyDescent="0.2">
      <c r="A17" s="63">
        <v>12</v>
      </c>
      <c r="B17" s="55"/>
      <c r="C17" s="121"/>
      <c r="D17" s="121"/>
      <c r="E17" s="55"/>
      <c r="F17" s="100" t="str">
        <f>所属データ!$G$3</f>
        <v>熊　本</v>
      </c>
      <c r="G17" s="29"/>
      <c r="H17" s="33"/>
      <c r="I17" s="29"/>
      <c r="J17" s="33"/>
      <c r="K17" s="29"/>
      <c r="L17" s="33"/>
      <c r="M17" s="29"/>
      <c r="N17" s="33"/>
      <c r="O17" s="55"/>
      <c r="P17" s="100"/>
      <c r="Q17" s="55"/>
      <c r="R17" s="103"/>
      <c r="S17" s="14">
        <f>所属データ!$A$19</f>
        <v>100100</v>
      </c>
      <c r="T17" s="14">
        <f t="shared" si="4"/>
        <v>0</v>
      </c>
      <c r="U17" s="14" t="str">
        <f t="shared" si="0"/>
        <v/>
      </c>
      <c r="V17" s="14" t="str">
        <f t="shared" si="1"/>
        <v/>
      </c>
      <c r="W17" s="14" t="str">
        <f t="shared" si="2"/>
        <v/>
      </c>
      <c r="X17" s="14" t="str">
        <f t="shared" si="3"/>
        <v/>
      </c>
      <c r="AH17" s="35"/>
    </row>
    <row r="18" spans="1:34" ht="14.25" customHeight="1" x14ac:dyDescent="0.2">
      <c r="A18" s="63">
        <v>13</v>
      </c>
      <c r="B18" s="55"/>
      <c r="C18" s="121"/>
      <c r="D18" s="121"/>
      <c r="E18" s="55"/>
      <c r="F18" s="100" t="str">
        <f>所属データ!$G$3</f>
        <v>熊　本</v>
      </c>
      <c r="G18" s="29"/>
      <c r="H18" s="33"/>
      <c r="I18" s="29"/>
      <c r="J18" s="33"/>
      <c r="K18" s="29"/>
      <c r="L18" s="33"/>
      <c r="M18" s="29"/>
      <c r="N18" s="33"/>
      <c r="O18" s="55"/>
      <c r="P18" s="100"/>
      <c r="Q18" s="55"/>
      <c r="R18" s="103"/>
      <c r="S18" s="14">
        <f>所属データ!$A$19</f>
        <v>100100</v>
      </c>
      <c r="T18" s="14">
        <f t="shared" si="4"/>
        <v>0</v>
      </c>
      <c r="U18" s="14" t="str">
        <f t="shared" si="0"/>
        <v/>
      </c>
      <c r="V18" s="14" t="str">
        <f t="shared" si="1"/>
        <v/>
      </c>
      <c r="W18" s="14" t="str">
        <f t="shared" si="2"/>
        <v/>
      </c>
      <c r="X18" s="14" t="str">
        <f t="shared" si="3"/>
        <v/>
      </c>
      <c r="AH18" s="35"/>
    </row>
    <row r="19" spans="1:34" ht="14.25" customHeight="1" x14ac:dyDescent="0.2">
      <c r="A19" s="63">
        <v>14</v>
      </c>
      <c r="B19" s="55"/>
      <c r="C19" s="121"/>
      <c r="D19" s="121"/>
      <c r="E19" s="55"/>
      <c r="F19" s="100" t="str">
        <f>所属データ!$G$3</f>
        <v>熊　本</v>
      </c>
      <c r="G19" s="29"/>
      <c r="H19" s="33"/>
      <c r="I19" s="29"/>
      <c r="J19" s="33"/>
      <c r="K19" s="29"/>
      <c r="L19" s="33"/>
      <c r="M19" s="29"/>
      <c r="N19" s="33"/>
      <c r="O19" s="55"/>
      <c r="P19" s="100"/>
      <c r="Q19" s="55"/>
      <c r="R19" s="103"/>
      <c r="S19" s="14">
        <f>所属データ!$A$19</f>
        <v>100100</v>
      </c>
      <c r="T19" s="14">
        <f t="shared" si="4"/>
        <v>0</v>
      </c>
      <c r="U19" s="14" t="str">
        <f t="shared" si="0"/>
        <v/>
      </c>
      <c r="V19" s="14" t="str">
        <f t="shared" si="1"/>
        <v/>
      </c>
      <c r="W19" s="14" t="str">
        <f t="shared" si="2"/>
        <v/>
      </c>
      <c r="X19" s="14" t="str">
        <f t="shared" si="3"/>
        <v/>
      </c>
      <c r="AH19" s="35"/>
    </row>
    <row r="20" spans="1:34" ht="14.25" customHeight="1" thickBot="1" x14ac:dyDescent="0.25">
      <c r="A20" s="64">
        <v>15</v>
      </c>
      <c r="B20" s="56"/>
      <c r="C20" s="122"/>
      <c r="D20" s="122"/>
      <c r="E20" s="56"/>
      <c r="F20" s="101" t="str">
        <f>所属データ!$G$3</f>
        <v>熊　本</v>
      </c>
      <c r="G20" s="30"/>
      <c r="H20" s="34"/>
      <c r="I20" s="30"/>
      <c r="J20" s="34"/>
      <c r="K20" s="30"/>
      <c r="L20" s="34"/>
      <c r="M20" s="30"/>
      <c r="N20" s="34"/>
      <c r="O20" s="56"/>
      <c r="P20" s="101"/>
      <c r="Q20" s="56"/>
      <c r="R20" s="104"/>
      <c r="S20" s="14">
        <f>所属データ!$A$19</f>
        <v>100100</v>
      </c>
      <c r="T20" s="14">
        <f t="shared" si="4"/>
        <v>0</v>
      </c>
      <c r="U20" s="14" t="str">
        <f t="shared" si="0"/>
        <v/>
      </c>
      <c r="V20" s="14" t="str">
        <f t="shared" si="1"/>
        <v/>
      </c>
      <c r="W20" s="14" t="str">
        <f t="shared" si="2"/>
        <v/>
      </c>
      <c r="X20" s="14" t="str">
        <f t="shared" si="3"/>
        <v/>
      </c>
      <c r="AH20" s="35"/>
    </row>
    <row r="21" spans="1:34" ht="14.25" customHeight="1" x14ac:dyDescent="0.2">
      <c r="A21" s="62">
        <v>16</v>
      </c>
      <c r="B21" s="55"/>
      <c r="C21" s="121"/>
      <c r="D21" s="121"/>
      <c r="E21" s="55"/>
      <c r="F21" s="100" t="str">
        <f>所属データ!$G$3</f>
        <v>熊　本</v>
      </c>
      <c r="G21" s="29"/>
      <c r="H21" s="33"/>
      <c r="I21" s="29"/>
      <c r="J21" s="33"/>
      <c r="K21" s="29"/>
      <c r="L21" s="33"/>
      <c r="M21" s="29"/>
      <c r="N21" s="33"/>
      <c r="O21" s="55"/>
      <c r="P21" s="100"/>
      <c r="Q21" s="55"/>
      <c r="R21" s="103"/>
      <c r="S21" s="14">
        <f>所属データ!$A$19</f>
        <v>100100</v>
      </c>
      <c r="T21" s="14">
        <f t="shared" si="4"/>
        <v>0</v>
      </c>
      <c r="U21" s="14" t="str">
        <f t="shared" si="0"/>
        <v/>
      </c>
      <c r="V21" s="14" t="str">
        <f t="shared" si="1"/>
        <v/>
      </c>
      <c r="W21" s="14" t="str">
        <f t="shared" si="2"/>
        <v/>
      </c>
      <c r="X21" s="14" t="str">
        <f t="shared" si="3"/>
        <v/>
      </c>
      <c r="AH21" s="35"/>
    </row>
    <row r="22" spans="1:34" ht="14.25" customHeight="1" x14ac:dyDescent="0.2">
      <c r="A22" s="63">
        <v>17</v>
      </c>
      <c r="B22" s="55"/>
      <c r="C22" s="121"/>
      <c r="D22" s="121"/>
      <c r="E22" s="55"/>
      <c r="F22" s="100" t="str">
        <f>所属データ!$G$3</f>
        <v>熊　本</v>
      </c>
      <c r="G22" s="29"/>
      <c r="H22" s="33"/>
      <c r="I22" s="29"/>
      <c r="J22" s="33"/>
      <c r="K22" s="29"/>
      <c r="L22" s="33"/>
      <c r="M22" s="29"/>
      <c r="N22" s="33"/>
      <c r="O22" s="55"/>
      <c r="P22" s="100"/>
      <c r="Q22" s="55"/>
      <c r="R22" s="103"/>
      <c r="S22" s="14">
        <f>所属データ!$A$19</f>
        <v>100100</v>
      </c>
      <c r="T22" s="14">
        <f t="shared" si="4"/>
        <v>0</v>
      </c>
      <c r="U22" s="14" t="str">
        <f t="shared" si="0"/>
        <v/>
      </c>
      <c r="V22" s="14" t="str">
        <f t="shared" si="1"/>
        <v/>
      </c>
      <c r="W22" s="14" t="str">
        <f t="shared" si="2"/>
        <v/>
      </c>
      <c r="X22" s="14" t="str">
        <f t="shared" si="3"/>
        <v/>
      </c>
      <c r="AH22" s="35"/>
    </row>
    <row r="23" spans="1:34" ht="14.25" customHeight="1" x14ac:dyDescent="0.2">
      <c r="A23" s="63">
        <v>18</v>
      </c>
      <c r="B23" s="55"/>
      <c r="C23" s="121"/>
      <c r="D23" s="121"/>
      <c r="E23" s="55"/>
      <c r="F23" s="100" t="str">
        <f>所属データ!$G$3</f>
        <v>熊　本</v>
      </c>
      <c r="G23" s="29"/>
      <c r="H23" s="33"/>
      <c r="I23" s="29"/>
      <c r="J23" s="33"/>
      <c r="K23" s="29"/>
      <c r="L23" s="33"/>
      <c r="M23" s="29"/>
      <c r="N23" s="33"/>
      <c r="O23" s="55"/>
      <c r="P23" s="100"/>
      <c r="Q23" s="55"/>
      <c r="R23" s="103"/>
      <c r="S23" s="14">
        <f>所属データ!$A$19</f>
        <v>100100</v>
      </c>
      <c r="T23" s="14">
        <f t="shared" si="4"/>
        <v>0</v>
      </c>
      <c r="U23" s="14" t="str">
        <f t="shared" si="0"/>
        <v/>
      </c>
      <c r="V23" s="14" t="str">
        <f t="shared" si="1"/>
        <v/>
      </c>
      <c r="W23" s="14" t="str">
        <f t="shared" si="2"/>
        <v/>
      </c>
      <c r="X23" s="14" t="str">
        <f t="shared" si="3"/>
        <v/>
      </c>
      <c r="AH23" s="35"/>
    </row>
    <row r="24" spans="1:34" ht="14.25" customHeight="1" x14ac:dyDescent="0.2">
      <c r="A24" s="63">
        <v>19</v>
      </c>
      <c r="B24" s="55"/>
      <c r="C24" s="121"/>
      <c r="D24" s="121"/>
      <c r="E24" s="55"/>
      <c r="F24" s="100" t="str">
        <f>所属データ!$G$3</f>
        <v>熊　本</v>
      </c>
      <c r="G24" s="29"/>
      <c r="H24" s="33"/>
      <c r="I24" s="29"/>
      <c r="J24" s="33"/>
      <c r="K24" s="29"/>
      <c r="L24" s="33"/>
      <c r="M24" s="29"/>
      <c r="N24" s="33"/>
      <c r="O24" s="55"/>
      <c r="P24" s="100"/>
      <c r="Q24" s="55"/>
      <c r="R24" s="103"/>
      <c r="S24" s="14">
        <f>所属データ!$A$19</f>
        <v>100100</v>
      </c>
      <c r="T24" s="14">
        <f t="shared" si="4"/>
        <v>0</v>
      </c>
      <c r="U24" s="14" t="str">
        <f t="shared" si="0"/>
        <v/>
      </c>
      <c r="V24" s="14" t="str">
        <f t="shared" si="1"/>
        <v/>
      </c>
      <c r="W24" s="14" t="str">
        <f t="shared" si="2"/>
        <v/>
      </c>
      <c r="X24" s="14" t="str">
        <f t="shared" si="3"/>
        <v/>
      </c>
      <c r="AH24" s="35"/>
    </row>
    <row r="25" spans="1:34" ht="14.25" customHeight="1" thickBot="1" x14ac:dyDescent="0.25">
      <c r="A25" s="64">
        <v>20</v>
      </c>
      <c r="B25" s="56"/>
      <c r="C25" s="122"/>
      <c r="D25" s="122"/>
      <c r="E25" s="56"/>
      <c r="F25" s="101" t="str">
        <f>所属データ!$G$3</f>
        <v>熊　本</v>
      </c>
      <c r="G25" s="30"/>
      <c r="H25" s="34"/>
      <c r="I25" s="30"/>
      <c r="J25" s="34"/>
      <c r="K25" s="30"/>
      <c r="L25" s="34"/>
      <c r="M25" s="30"/>
      <c r="N25" s="34"/>
      <c r="O25" s="56"/>
      <c r="P25" s="101"/>
      <c r="Q25" s="56"/>
      <c r="R25" s="104"/>
      <c r="S25" s="14">
        <f>所属データ!$A$19</f>
        <v>100100</v>
      </c>
      <c r="T25" s="14">
        <f t="shared" si="4"/>
        <v>0</v>
      </c>
      <c r="U25" s="14" t="str">
        <f t="shared" si="0"/>
        <v/>
      </c>
      <c r="V25" s="14" t="str">
        <f t="shared" si="1"/>
        <v/>
      </c>
      <c r="W25" s="14" t="str">
        <f t="shared" si="2"/>
        <v/>
      </c>
      <c r="X25" s="14" t="str">
        <f t="shared" si="3"/>
        <v/>
      </c>
      <c r="AH25" s="35"/>
    </row>
    <row r="26" spans="1:34" ht="14.25" customHeight="1" x14ac:dyDescent="0.2">
      <c r="A26" s="62">
        <v>21</v>
      </c>
      <c r="B26" s="55"/>
      <c r="C26" s="121"/>
      <c r="D26" s="121"/>
      <c r="E26" s="55"/>
      <c r="F26" s="100" t="str">
        <f>所属データ!$G$3</f>
        <v>熊　本</v>
      </c>
      <c r="G26" s="29"/>
      <c r="H26" s="33"/>
      <c r="I26" s="29"/>
      <c r="J26" s="33"/>
      <c r="K26" s="29"/>
      <c r="L26" s="33"/>
      <c r="M26" s="29"/>
      <c r="N26" s="33"/>
      <c r="O26" s="55"/>
      <c r="P26" s="100"/>
      <c r="Q26" s="55"/>
      <c r="R26" s="103"/>
      <c r="S26" s="14">
        <f>所属データ!$A$19</f>
        <v>100100</v>
      </c>
      <c r="T26" s="14">
        <f t="shared" si="4"/>
        <v>0</v>
      </c>
      <c r="U26" s="14" t="str">
        <f t="shared" si="0"/>
        <v/>
      </c>
      <c r="V26" s="14" t="str">
        <f t="shared" si="1"/>
        <v/>
      </c>
      <c r="W26" s="14" t="str">
        <f t="shared" si="2"/>
        <v/>
      </c>
      <c r="X26" s="14" t="str">
        <f t="shared" si="3"/>
        <v/>
      </c>
      <c r="AH26" s="35"/>
    </row>
    <row r="27" spans="1:34" ht="14.25" customHeight="1" x14ac:dyDescent="0.2">
      <c r="A27" s="63">
        <v>22</v>
      </c>
      <c r="B27" s="55"/>
      <c r="C27" s="121"/>
      <c r="D27" s="121"/>
      <c r="E27" s="55"/>
      <c r="F27" s="100" t="str">
        <f>所属データ!$G$3</f>
        <v>熊　本</v>
      </c>
      <c r="G27" s="29"/>
      <c r="H27" s="33"/>
      <c r="I27" s="29"/>
      <c r="J27" s="33"/>
      <c r="K27" s="29"/>
      <c r="L27" s="33"/>
      <c r="M27" s="29"/>
      <c r="N27" s="33"/>
      <c r="O27" s="55"/>
      <c r="P27" s="100"/>
      <c r="Q27" s="55"/>
      <c r="R27" s="103"/>
      <c r="S27" s="14">
        <f>所属データ!$A$19</f>
        <v>100100</v>
      </c>
      <c r="T27" s="14">
        <f t="shared" si="4"/>
        <v>0</v>
      </c>
      <c r="U27" s="14" t="str">
        <f t="shared" si="0"/>
        <v/>
      </c>
      <c r="V27" s="14" t="str">
        <f t="shared" si="1"/>
        <v/>
      </c>
      <c r="W27" s="14" t="str">
        <f t="shared" si="2"/>
        <v/>
      </c>
      <c r="X27" s="14" t="str">
        <f t="shared" si="3"/>
        <v/>
      </c>
      <c r="AH27" s="35"/>
    </row>
    <row r="28" spans="1:34" ht="14.25" customHeight="1" x14ac:dyDescent="0.2">
      <c r="A28" s="63">
        <v>23</v>
      </c>
      <c r="B28" s="55"/>
      <c r="C28" s="121"/>
      <c r="D28" s="121"/>
      <c r="E28" s="55"/>
      <c r="F28" s="100" t="str">
        <f>所属データ!$G$3</f>
        <v>熊　本</v>
      </c>
      <c r="G28" s="29"/>
      <c r="H28" s="33"/>
      <c r="I28" s="29"/>
      <c r="J28" s="33"/>
      <c r="K28" s="29"/>
      <c r="L28" s="33"/>
      <c r="M28" s="29"/>
      <c r="N28" s="33"/>
      <c r="O28" s="55"/>
      <c r="P28" s="100"/>
      <c r="Q28" s="55"/>
      <c r="R28" s="103"/>
      <c r="S28" s="14">
        <f>所属データ!$A$19</f>
        <v>100100</v>
      </c>
      <c r="T28" s="14">
        <f t="shared" si="4"/>
        <v>0</v>
      </c>
      <c r="U28" s="14" t="str">
        <f t="shared" si="0"/>
        <v/>
      </c>
      <c r="V28" s="14" t="str">
        <f t="shared" si="1"/>
        <v/>
      </c>
      <c r="W28" s="14" t="str">
        <f t="shared" si="2"/>
        <v/>
      </c>
      <c r="X28" s="14" t="str">
        <f t="shared" si="3"/>
        <v/>
      </c>
      <c r="AH28" s="35"/>
    </row>
    <row r="29" spans="1:34" ht="14.25" customHeight="1" x14ac:dyDescent="0.2">
      <c r="A29" s="63">
        <v>24</v>
      </c>
      <c r="B29" s="55"/>
      <c r="C29" s="121"/>
      <c r="D29" s="121"/>
      <c r="E29" s="55"/>
      <c r="F29" s="100" t="str">
        <f>所属データ!$G$3</f>
        <v>熊　本</v>
      </c>
      <c r="G29" s="29"/>
      <c r="H29" s="33"/>
      <c r="I29" s="29"/>
      <c r="J29" s="33"/>
      <c r="K29" s="29"/>
      <c r="L29" s="33"/>
      <c r="M29" s="29"/>
      <c r="N29" s="33"/>
      <c r="O29" s="55"/>
      <c r="P29" s="100"/>
      <c r="Q29" s="55"/>
      <c r="R29" s="103"/>
      <c r="S29" s="14">
        <f>所属データ!$A$19</f>
        <v>100100</v>
      </c>
      <c r="T29" s="14">
        <f t="shared" si="4"/>
        <v>0</v>
      </c>
      <c r="U29" s="14" t="str">
        <f t="shared" si="0"/>
        <v/>
      </c>
      <c r="V29" s="14" t="str">
        <f t="shared" si="1"/>
        <v/>
      </c>
      <c r="W29" s="14" t="str">
        <f t="shared" si="2"/>
        <v/>
      </c>
      <c r="X29" s="14" t="str">
        <f t="shared" si="3"/>
        <v/>
      </c>
      <c r="AH29" s="35"/>
    </row>
    <row r="30" spans="1:34" ht="14.25" customHeight="1" thickBot="1" x14ac:dyDescent="0.25">
      <c r="A30" s="64">
        <v>25</v>
      </c>
      <c r="B30" s="56"/>
      <c r="C30" s="122"/>
      <c r="D30" s="122"/>
      <c r="E30" s="56"/>
      <c r="F30" s="101" t="str">
        <f>所属データ!$G$3</f>
        <v>熊　本</v>
      </c>
      <c r="G30" s="30"/>
      <c r="H30" s="34"/>
      <c r="I30" s="30"/>
      <c r="J30" s="34"/>
      <c r="K30" s="30"/>
      <c r="L30" s="34"/>
      <c r="M30" s="30"/>
      <c r="N30" s="34"/>
      <c r="O30" s="56"/>
      <c r="P30" s="101"/>
      <c r="Q30" s="56"/>
      <c r="R30" s="104"/>
      <c r="S30" s="14">
        <f>所属データ!$A$19</f>
        <v>100100</v>
      </c>
      <c r="T30" s="14">
        <f t="shared" si="4"/>
        <v>0</v>
      </c>
      <c r="U30" s="14" t="str">
        <f t="shared" si="0"/>
        <v/>
      </c>
      <c r="V30" s="14" t="str">
        <f t="shared" si="1"/>
        <v/>
      </c>
      <c r="W30" s="14" t="str">
        <f t="shared" si="2"/>
        <v/>
      </c>
      <c r="X30" s="14" t="str">
        <f t="shared" si="3"/>
        <v/>
      </c>
      <c r="AH30" s="35"/>
    </row>
    <row r="31" spans="1:34" ht="14.25" customHeight="1" x14ac:dyDescent="0.2">
      <c r="A31" s="62">
        <v>26</v>
      </c>
      <c r="B31" s="55"/>
      <c r="C31" s="121"/>
      <c r="D31" s="121"/>
      <c r="E31" s="55"/>
      <c r="F31" s="100" t="str">
        <f>所属データ!$G$3</f>
        <v>熊　本</v>
      </c>
      <c r="G31" s="29"/>
      <c r="H31" s="33"/>
      <c r="I31" s="29"/>
      <c r="J31" s="33"/>
      <c r="K31" s="29"/>
      <c r="L31" s="33"/>
      <c r="M31" s="29"/>
      <c r="N31" s="33"/>
      <c r="O31" s="55"/>
      <c r="P31" s="100"/>
      <c r="Q31" s="55"/>
      <c r="R31" s="103"/>
      <c r="S31" s="14">
        <f>所属データ!$A$19</f>
        <v>100100</v>
      </c>
      <c r="T31" s="14">
        <f t="shared" si="4"/>
        <v>0</v>
      </c>
      <c r="U31" s="14" t="str">
        <f t="shared" si="0"/>
        <v/>
      </c>
      <c r="V31" s="14" t="str">
        <f t="shared" si="1"/>
        <v/>
      </c>
      <c r="W31" s="14" t="str">
        <f t="shared" si="2"/>
        <v/>
      </c>
      <c r="X31" s="14" t="str">
        <f t="shared" si="3"/>
        <v/>
      </c>
      <c r="AH31" s="35"/>
    </row>
    <row r="32" spans="1:34" ht="14.25" customHeight="1" x14ac:dyDescent="0.2">
      <c r="A32" s="63">
        <v>27</v>
      </c>
      <c r="B32" s="55"/>
      <c r="C32" s="121"/>
      <c r="D32" s="121"/>
      <c r="E32" s="55"/>
      <c r="F32" s="100" t="str">
        <f>所属データ!$G$3</f>
        <v>熊　本</v>
      </c>
      <c r="G32" s="29"/>
      <c r="H32" s="33"/>
      <c r="I32" s="29"/>
      <c r="J32" s="33"/>
      <c r="K32" s="29"/>
      <c r="L32" s="33"/>
      <c r="M32" s="29"/>
      <c r="N32" s="33"/>
      <c r="O32" s="55"/>
      <c r="P32" s="100"/>
      <c r="Q32" s="55"/>
      <c r="R32" s="103"/>
      <c r="S32" s="14">
        <f>所属データ!$A$19</f>
        <v>100100</v>
      </c>
      <c r="T32" s="14">
        <f t="shared" si="4"/>
        <v>0</v>
      </c>
      <c r="U32" s="14" t="str">
        <f t="shared" si="0"/>
        <v/>
      </c>
      <c r="V32" s="14" t="str">
        <f t="shared" si="1"/>
        <v/>
      </c>
      <c r="W32" s="14" t="str">
        <f t="shared" si="2"/>
        <v/>
      </c>
      <c r="X32" s="14" t="str">
        <f t="shared" si="3"/>
        <v/>
      </c>
      <c r="AH32" s="35"/>
    </row>
    <row r="33" spans="1:34" ht="14.25" customHeight="1" x14ac:dyDescent="0.2">
      <c r="A33" s="63">
        <v>28</v>
      </c>
      <c r="B33" s="55"/>
      <c r="C33" s="121"/>
      <c r="D33" s="121"/>
      <c r="E33" s="55"/>
      <c r="F33" s="100" t="str">
        <f>所属データ!$G$3</f>
        <v>熊　本</v>
      </c>
      <c r="G33" s="29"/>
      <c r="H33" s="33"/>
      <c r="I33" s="29"/>
      <c r="J33" s="33"/>
      <c r="K33" s="29"/>
      <c r="L33" s="33"/>
      <c r="M33" s="29"/>
      <c r="N33" s="33"/>
      <c r="O33" s="55"/>
      <c r="P33" s="100"/>
      <c r="Q33" s="55"/>
      <c r="R33" s="103"/>
      <c r="S33" s="14">
        <f>所属データ!$A$19</f>
        <v>100100</v>
      </c>
      <c r="T33" s="14">
        <f t="shared" si="4"/>
        <v>0</v>
      </c>
      <c r="U33" s="14" t="str">
        <f t="shared" si="0"/>
        <v/>
      </c>
      <c r="V33" s="14" t="str">
        <f t="shared" si="1"/>
        <v/>
      </c>
      <c r="W33" s="14" t="str">
        <f t="shared" si="2"/>
        <v/>
      </c>
      <c r="X33" s="14" t="str">
        <f t="shared" si="3"/>
        <v/>
      </c>
      <c r="AH33" s="35"/>
    </row>
    <row r="34" spans="1:34" ht="14.25" customHeight="1" x14ac:dyDescent="0.2">
      <c r="A34" s="63">
        <v>29</v>
      </c>
      <c r="B34" s="55"/>
      <c r="C34" s="121"/>
      <c r="D34" s="121"/>
      <c r="E34" s="55"/>
      <c r="F34" s="100" t="str">
        <f>所属データ!$G$3</f>
        <v>熊　本</v>
      </c>
      <c r="G34" s="29"/>
      <c r="H34" s="33"/>
      <c r="I34" s="29"/>
      <c r="J34" s="33"/>
      <c r="K34" s="29"/>
      <c r="L34" s="33"/>
      <c r="M34" s="29"/>
      <c r="N34" s="33"/>
      <c r="O34" s="55"/>
      <c r="P34" s="100"/>
      <c r="Q34" s="55"/>
      <c r="R34" s="103"/>
      <c r="S34" s="14">
        <f>所属データ!$A$19</f>
        <v>100100</v>
      </c>
      <c r="T34" s="14">
        <f t="shared" si="4"/>
        <v>0</v>
      </c>
      <c r="U34" s="14" t="str">
        <f t="shared" si="0"/>
        <v/>
      </c>
      <c r="V34" s="14" t="str">
        <f t="shared" si="1"/>
        <v/>
      </c>
      <c r="W34" s="14" t="str">
        <f t="shared" si="2"/>
        <v/>
      </c>
      <c r="X34" s="14" t="str">
        <f t="shared" si="3"/>
        <v/>
      </c>
      <c r="AH34" s="35"/>
    </row>
    <row r="35" spans="1:34" ht="14.25" customHeight="1" thickBot="1" x14ac:dyDescent="0.25">
      <c r="A35" s="64">
        <v>30</v>
      </c>
      <c r="B35" s="56"/>
      <c r="C35" s="122"/>
      <c r="D35" s="122"/>
      <c r="E35" s="56"/>
      <c r="F35" s="101" t="str">
        <f>所属データ!$G$3</f>
        <v>熊　本</v>
      </c>
      <c r="G35" s="30"/>
      <c r="H35" s="34"/>
      <c r="I35" s="30"/>
      <c r="J35" s="34"/>
      <c r="K35" s="30"/>
      <c r="L35" s="34"/>
      <c r="M35" s="30"/>
      <c r="N35" s="34"/>
      <c r="O35" s="56"/>
      <c r="P35" s="101"/>
      <c r="Q35" s="56"/>
      <c r="R35" s="104"/>
      <c r="S35" s="14">
        <f>所属データ!$A$19</f>
        <v>100100</v>
      </c>
      <c r="T35" s="14">
        <f t="shared" si="4"/>
        <v>0</v>
      </c>
      <c r="U35" s="14" t="str">
        <f t="shared" si="0"/>
        <v/>
      </c>
      <c r="V35" s="14" t="str">
        <f t="shared" si="1"/>
        <v/>
      </c>
      <c r="W35" s="14" t="str">
        <f t="shared" si="2"/>
        <v/>
      </c>
      <c r="X35" s="14" t="str">
        <f t="shared" si="3"/>
        <v/>
      </c>
      <c r="AH35" s="35"/>
    </row>
    <row r="36" spans="1:34" ht="14.25" customHeight="1" x14ac:dyDescent="0.2">
      <c r="A36" s="62">
        <v>31</v>
      </c>
      <c r="B36" s="55"/>
      <c r="C36" s="121"/>
      <c r="D36" s="121"/>
      <c r="E36" s="55"/>
      <c r="F36" s="100" t="str">
        <f>所属データ!$G$3</f>
        <v>熊　本</v>
      </c>
      <c r="G36" s="29"/>
      <c r="H36" s="33"/>
      <c r="I36" s="29"/>
      <c r="J36" s="33"/>
      <c r="K36" s="29"/>
      <c r="L36" s="33"/>
      <c r="M36" s="29"/>
      <c r="N36" s="33"/>
      <c r="O36" s="55"/>
      <c r="P36" s="100"/>
      <c r="Q36" s="55"/>
      <c r="R36" s="103"/>
      <c r="S36" s="14">
        <f>所属データ!$A$19</f>
        <v>100100</v>
      </c>
      <c r="T36" s="14">
        <f t="shared" si="4"/>
        <v>0</v>
      </c>
      <c r="U36" s="14" t="str">
        <f t="shared" si="0"/>
        <v/>
      </c>
      <c r="V36" s="14" t="str">
        <f t="shared" si="1"/>
        <v/>
      </c>
      <c r="W36" s="14" t="str">
        <f t="shared" si="2"/>
        <v/>
      </c>
      <c r="X36" s="14" t="str">
        <f t="shared" si="3"/>
        <v/>
      </c>
      <c r="AH36" s="35"/>
    </row>
    <row r="37" spans="1:34" ht="14.25" customHeight="1" x14ac:dyDescent="0.2">
      <c r="A37" s="63">
        <v>32</v>
      </c>
      <c r="B37" s="55"/>
      <c r="C37" s="121"/>
      <c r="D37" s="121"/>
      <c r="E37" s="55"/>
      <c r="F37" s="100" t="str">
        <f>所属データ!$G$3</f>
        <v>熊　本</v>
      </c>
      <c r="G37" s="29"/>
      <c r="H37" s="33"/>
      <c r="I37" s="29"/>
      <c r="J37" s="33"/>
      <c r="K37" s="29"/>
      <c r="L37" s="33"/>
      <c r="M37" s="29"/>
      <c r="N37" s="33"/>
      <c r="O37" s="55"/>
      <c r="P37" s="100"/>
      <c r="Q37" s="55"/>
      <c r="R37" s="103"/>
      <c r="S37" s="14">
        <f>所属データ!$A$19</f>
        <v>100100</v>
      </c>
      <c r="T37" s="14">
        <f t="shared" si="4"/>
        <v>0</v>
      </c>
      <c r="U37" s="14" t="str">
        <f t="shared" si="0"/>
        <v/>
      </c>
      <c r="V37" s="14" t="str">
        <f t="shared" si="1"/>
        <v/>
      </c>
      <c r="W37" s="14" t="str">
        <f t="shared" si="2"/>
        <v/>
      </c>
      <c r="X37" s="14" t="str">
        <f t="shared" si="3"/>
        <v/>
      </c>
      <c r="AH37" s="35"/>
    </row>
    <row r="38" spans="1:34" ht="14.25" customHeight="1" x14ac:dyDescent="0.2">
      <c r="A38" s="63">
        <v>33</v>
      </c>
      <c r="B38" s="55"/>
      <c r="C38" s="121"/>
      <c r="D38" s="121"/>
      <c r="E38" s="55"/>
      <c r="F38" s="100" t="str">
        <f>所属データ!$G$3</f>
        <v>熊　本</v>
      </c>
      <c r="G38" s="29"/>
      <c r="H38" s="33"/>
      <c r="I38" s="29"/>
      <c r="J38" s="33"/>
      <c r="K38" s="29"/>
      <c r="L38" s="33"/>
      <c r="M38" s="29"/>
      <c r="N38" s="33"/>
      <c r="O38" s="55"/>
      <c r="P38" s="100"/>
      <c r="Q38" s="55"/>
      <c r="R38" s="103"/>
      <c r="S38" s="14">
        <f>所属データ!$A$19</f>
        <v>100100</v>
      </c>
      <c r="T38" s="14">
        <f t="shared" si="4"/>
        <v>0</v>
      </c>
      <c r="U38" s="14" t="str">
        <f t="shared" si="0"/>
        <v/>
      </c>
      <c r="V38" s="14" t="str">
        <f t="shared" si="1"/>
        <v/>
      </c>
      <c r="W38" s="14" t="str">
        <f t="shared" si="2"/>
        <v/>
      </c>
      <c r="X38" s="14" t="str">
        <f t="shared" si="3"/>
        <v/>
      </c>
      <c r="AH38" s="35"/>
    </row>
    <row r="39" spans="1:34" ht="14.25" customHeight="1" x14ac:dyDescent="0.2">
      <c r="A39" s="63">
        <v>34</v>
      </c>
      <c r="B39" s="55"/>
      <c r="C39" s="121"/>
      <c r="D39" s="121"/>
      <c r="E39" s="55"/>
      <c r="F39" s="100" t="str">
        <f>所属データ!$G$3</f>
        <v>熊　本</v>
      </c>
      <c r="G39" s="29"/>
      <c r="H39" s="33"/>
      <c r="I39" s="29"/>
      <c r="J39" s="33"/>
      <c r="K39" s="29"/>
      <c r="L39" s="33"/>
      <c r="M39" s="29"/>
      <c r="N39" s="33"/>
      <c r="O39" s="55"/>
      <c r="P39" s="100"/>
      <c r="Q39" s="55"/>
      <c r="R39" s="103"/>
      <c r="S39" s="14">
        <f>所属データ!$A$19</f>
        <v>100100</v>
      </c>
      <c r="T39" s="14">
        <f t="shared" si="4"/>
        <v>0</v>
      </c>
      <c r="U39" s="14" t="str">
        <f t="shared" si="0"/>
        <v/>
      </c>
      <c r="V39" s="14" t="str">
        <f t="shared" si="1"/>
        <v/>
      </c>
      <c r="W39" s="14" t="str">
        <f t="shared" si="2"/>
        <v/>
      </c>
      <c r="X39" s="14" t="str">
        <f t="shared" si="3"/>
        <v/>
      </c>
      <c r="AH39" s="35"/>
    </row>
    <row r="40" spans="1:34" ht="14.25" customHeight="1" thickBot="1" x14ac:dyDescent="0.25">
      <c r="A40" s="64">
        <v>35</v>
      </c>
      <c r="B40" s="56"/>
      <c r="C40" s="122"/>
      <c r="D40" s="122"/>
      <c r="E40" s="56"/>
      <c r="F40" s="101" t="str">
        <f>所属データ!$G$3</f>
        <v>熊　本</v>
      </c>
      <c r="G40" s="30"/>
      <c r="H40" s="34"/>
      <c r="I40" s="30"/>
      <c r="J40" s="34"/>
      <c r="K40" s="30"/>
      <c r="L40" s="34"/>
      <c r="M40" s="30"/>
      <c r="N40" s="34"/>
      <c r="O40" s="56"/>
      <c r="P40" s="101"/>
      <c r="Q40" s="56"/>
      <c r="R40" s="104"/>
      <c r="S40" s="14">
        <f>所属データ!$A$19</f>
        <v>100100</v>
      </c>
      <c r="T40" s="14">
        <f t="shared" si="4"/>
        <v>0</v>
      </c>
      <c r="U40" s="14" t="str">
        <f t="shared" si="0"/>
        <v/>
      </c>
      <c r="V40" s="14" t="str">
        <f t="shared" si="1"/>
        <v/>
      </c>
      <c r="W40" s="14" t="str">
        <f t="shared" si="2"/>
        <v/>
      </c>
      <c r="X40" s="14" t="str">
        <f t="shared" si="3"/>
        <v/>
      </c>
      <c r="AH40" s="35"/>
    </row>
    <row r="41" spans="1:34" ht="14.25" customHeight="1" x14ac:dyDescent="0.2">
      <c r="A41" s="62">
        <v>36</v>
      </c>
      <c r="B41" s="55"/>
      <c r="C41" s="121"/>
      <c r="D41" s="121"/>
      <c r="E41" s="55"/>
      <c r="F41" s="100" t="str">
        <f>所属データ!$G$3</f>
        <v>熊　本</v>
      </c>
      <c r="G41" s="29"/>
      <c r="H41" s="33"/>
      <c r="I41" s="29"/>
      <c r="J41" s="33"/>
      <c r="K41" s="29"/>
      <c r="L41" s="33"/>
      <c r="M41" s="29"/>
      <c r="N41" s="33"/>
      <c r="O41" s="55"/>
      <c r="P41" s="100"/>
      <c r="Q41" s="55"/>
      <c r="R41" s="103"/>
      <c r="S41" s="14">
        <f>所属データ!$A$19</f>
        <v>100100</v>
      </c>
      <c r="T41" s="14">
        <f t="shared" si="4"/>
        <v>0</v>
      </c>
      <c r="U41" s="14" t="str">
        <f t="shared" si="0"/>
        <v/>
      </c>
      <c r="V41" s="14" t="str">
        <f t="shared" si="1"/>
        <v/>
      </c>
      <c r="W41" s="14" t="str">
        <f t="shared" si="2"/>
        <v/>
      </c>
      <c r="X41" s="14" t="str">
        <f t="shared" si="3"/>
        <v/>
      </c>
      <c r="AH41" s="35"/>
    </row>
    <row r="42" spans="1:34" ht="14.25" customHeight="1" x14ac:dyDescent="0.2">
      <c r="A42" s="63">
        <v>37</v>
      </c>
      <c r="B42" s="55"/>
      <c r="C42" s="121"/>
      <c r="D42" s="121"/>
      <c r="E42" s="55"/>
      <c r="F42" s="100" t="str">
        <f>所属データ!$G$3</f>
        <v>熊　本</v>
      </c>
      <c r="G42" s="29"/>
      <c r="H42" s="33"/>
      <c r="I42" s="29"/>
      <c r="J42" s="33"/>
      <c r="K42" s="29"/>
      <c r="L42" s="33"/>
      <c r="M42" s="29"/>
      <c r="N42" s="33"/>
      <c r="O42" s="55"/>
      <c r="P42" s="100"/>
      <c r="Q42" s="55"/>
      <c r="R42" s="103"/>
      <c r="S42" s="14">
        <f>所属データ!$A$19</f>
        <v>100100</v>
      </c>
      <c r="T42" s="14">
        <f t="shared" si="4"/>
        <v>0</v>
      </c>
      <c r="U42" s="14" t="str">
        <f t="shared" si="0"/>
        <v/>
      </c>
      <c r="V42" s="14" t="str">
        <f t="shared" si="1"/>
        <v/>
      </c>
      <c r="W42" s="14" t="str">
        <f t="shared" si="2"/>
        <v/>
      </c>
      <c r="X42" s="14" t="str">
        <f t="shared" si="3"/>
        <v/>
      </c>
      <c r="AH42" s="35"/>
    </row>
    <row r="43" spans="1:34" ht="14.25" customHeight="1" x14ac:dyDescent="0.2">
      <c r="A43" s="63">
        <v>38</v>
      </c>
      <c r="B43" s="55"/>
      <c r="C43" s="121"/>
      <c r="D43" s="121"/>
      <c r="E43" s="55"/>
      <c r="F43" s="100" t="str">
        <f>所属データ!$G$3</f>
        <v>熊　本</v>
      </c>
      <c r="G43" s="29"/>
      <c r="H43" s="33"/>
      <c r="I43" s="29"/>
      <c r="J43" s="33"/>
      <c r="K43" s="29"/>
      <c r="L43" s="33"/>
      <c r="M43" s="29"/>
      <c r="N43" s="33"/>
      <c r="O43" s="55"/>
      <c r="P43" s="100"/>
      <c r="Q43" s="55"/>
      <c r="R43" s="103"/>
      <c r="S43" s="14">
        <f>所属データ!$A$19</f>
        <v>100100</v>
      </c>
      <c r="T43" s="14">
        <f t="shared" si="4"/>
        <v>0</v>
      </c>
      <c r="U43" s="14" t="str">
        <f t="shared" si="0"/>
        <v/>
      </c>
      <c r="V43" s="14" t="str">
        <f t="shared" si="1"/>
        <v/>
      </c>
      <c r="W43" s="14" t="str">
        <f t="shared" si="2"/>
        <v/>
      </c>
      <c r="X43" s="14" t="str">
        <f t="shared" si="3"/>
        <v/>
      </c>
      <c r="AH43" s="35"/>
    </row>
    <row r="44" spans="1:34" ht="14.25" customHeight="1" x14ac:dyDescent="0.2">
      <c r="A44" s="63">
        <v>39</v>
      </c>
      <c r="B44" s="55"/>
      <c r="C44" s="121"/>
      <c r="D44" s="121"/>
      <c r="E44" s="55"/>
      <c r="F44" s="100" t="str">
        <f>所属データ!$G$3</f>
        <v>熊　本</v>
      </c>
      <c r="G44" s="29"/>
      <c r="H44" s="33"/>
      <c r="I44" s="29"/>
      <c r="J44" s="33"/>
      <c r="K44" s="29"/>
      <c r="L44" s="33"/>
      <c r="M44" s="29"/>
      <c r="N44" s="33"/>
      <c r="O44" s="55"/>
      <c r="P44" s="100"/>
      <c r="Q44" s="55"/>
      <c r="R44" s="103"/>
      <c r="S44" s="14">
        <f>所属データ!$A$19</f>
        <v>100100</v>
      </c>
      <c r="T44" s="14">
        <f t="shared" si="4"/>
        <v>0</v>
      </c>
      <c r="U44" s="14" t="str">
        <f t="shared" si="0"/>
        <v/>
      </c>
      <c r="V44" s="14" t="str">
        <f t="shared" si="1"/>
        <v/>
      </c>
      <c r="W44" s="14" t="str">
        <f t="shared" si="2"/>
        <v/>
      </c>
      <c r="X44" s="14" t="str">
        <f t="shared" si="3"/>
        <v/>
      </c>
      <c r="AH44" s="35"/>
    </row>
    <row r="45" spans="1:34" ht="14.25" customHeight="1" thickBot="1" x14ac:dyDescent="0.25">
      <c r="A45" s="64">
        <v>40</v>
      </c>
      <c r="B45" s="56"/>
      <c r="C45" s="122"/>
      <c r="D45" s="122"/>
      <c r="E45" s="56"/>
      <c r="F45" s="101" t="str">
        <f>所属データ!$G$3</f>
        <v>熊　本</v>
      </c>
      <c r="G45" s="30"/>
      <c r="H45" s="34"/>
      <c r="I45" s="30"/>
      <c r="J45" s="34"/>
      <c r="K45" s="30"/>
      <c r="L45" s="34"/>
      <c r="M45" s="30"/>
      <c r="N45" s="34"/>
      <c r="O45" s="56"/>
      <c r="P45" s="101"/>
      <c r="Q45" s="56"/>
      <c r="R45" s="104"/>
      <c r="S45" s="14">
        <f>所属データ!$A$19</f>
        <v>100100</v>
      </c>
      <c r="T45" s="14">
        <f t="shared" si="4"/>
        <v>0</v>
      </c>
      <c r="U45" s="14" t="str">
        <f t="shared" si="0"/>
        <v/>
      </c>
      <c r="V45" s="14" t="str">
        <f t="shared" si="1"/>
        <v/>
      </c>
      <c r="W45" s="14" t="str">
        <f t="shared" si="2"/>
        <v/>
      </c>
      <c r="X45" s="14" t="str">
        <f t="shared" si="3"/>
        <v/>
      </c>
      <c r="AH45" s="35"/>
    </row>
    <row r="46" spans="1:34" ht="14.25" customHeight="1" x14ac:dyDescent="0.2">
      <c r="A46" s="62">
        <v>41</v>
      </c>
      <c r="B46" s="55"/>
      <c r="C46" s="121"/>
      <c r="D46" s="121"/>
      <c r="E46" s="55"/>
      <c r="F46" s="100" t="str">
        <f>所属データ!$G$3</f>
        <v>熊　本</v>
      </c>
      <c r="G46" s="29"/>
      <c r="H46" s="33"/>
      <c r="I46" s="29"/>
      <c r="J46" s="33"/>
      <c r="K46" s="29"/>
      <c r="L46" s="33"/>
      <c r="M46" s="29"/>
      <c r="N46" s="33"/>
      <c r="O46" s="55"/>
      <c r="P46" s="100"/>
      <c r="Q46" s="55"/>
      <c r="R46" s="103"/>
      <c r="S46" s="14">
        <f>所属データ!$A$19</f>
        <v>100100</v>
      </c>
      <c r="T46" s="14">
        <f t="shared" si="4"/>
        <v>0</v>
      </c>
      <c r="U46" s="14" t="str">
        <f t="shared" si="0"/>
        <v/>
      </c>
      <c r="V46" s="14" t="str">
        <f t="shared" si="1"/>
        <v/>
      </c>
      <c r="W46" s="14" t="str">
        <f t="shared" si="2"/>
        <v/>
      </c>
      <c r="X46" s="14" t="str">
        <f t="shared" si="3"/>
        <v/>
      </c>
      <c r="AH46" s="35"/>
    </row>
    <row r="47" spans="1:34" ht="14.25" customHeight="1" x14ac:dyDescent="0.2">
      <c r="A47" s="63">
        <v>42</v>
      </c>
      <c r="B47" s="55"/>
      <c r="C47" s="121"/>
      <c r="D47" s="121"/>
      <c r="E47" s="55"/>
      <c r="F47" s="100" t="str">
        <f>所属データ!$G$3</f>
        <v>熊　本</v>
      </c>
      <c r="G47" s="29"/>
      <c r="H47" s="33"/>
      <c r="I47" s="29"/>
      <c r="J47" s="33"/>
      <c r="K47" s="29"/>
      <c r="L47" s="33"/>
      <c r="M47" s="29"/>
      <c r="N47" s="33"/>
      <c r="O47" s="55"/>
      <c r="P47" s="100"/>
      <c r="Q47" s="55"/>
      <c r="R47" s="103"/>
      <c r="S47" s="14">
        <f>所属データ!$A$19</f>
        <v>100100</v>
      </c>
      <c r="T47" s="14">
        <f t="shared" si="4"/>
        <v>0</v>
      </c>
      <c r="U47" s="14" t="str">
        <f t="shared" si="0"/>
        <v/>
      </c>
      <c r="V47" s="14" t="str">
        <f t="shared" si="1"/>
        <v/>
      </c>
      <c r="W47" s="14" t="str">
        <f t="shared" si="2"/>
        <v/>
      </c>
      <c r="X47" s="14" t="str">
        <f t="shared" si="3"/>
        <v/>
      </c>
      <c r="AH47" s="35"/>
    </row>
    <row r="48" spans="1:34" ht="14.25" customHeight="1" x14ac:dyDescent="0.2">
      <c r="A48" s="63">
        <v>43</v>
      </c>
      <c r="B48" s="55"/>
      <c r="C48" s="121"/>
      <c r="D48" s="121"/>
      <c r="E48" s="55"/>
      <c r="F48" s="100" t="str">
        <f>所属データ!$G$3</f>
        <v>熊　本</v>
      </c>
      <c r="G48" s="29"/>
      <c r="H48" s="33"/>
      <c r="I48" s="29"/>
      <c r="J48" s="33"/>
      <c r="K48" s="29"/>
      <c r="L48" s="33"/>
      <c r="M48" s="29"/>
      <c r="N48" s="33"/>
      <c r="O48" s="55"/>
      <c r="P48" s="100"/>
      <c r="Q48" s="55"/>
      <c r="R48" s="103"/>
      <c r="S48" s="14">
        <f>所属データ!$A$19</f>
        <v>100100</v>
      </c>
      <c r="T48" s="14">
        <f t="shared" si="4"/>
        <v>0</v>
      </c>
      <c r="U48" s="14" t="str">
        <f t="shared" si="0"/>
        <v/>
      </c>
      <c r="V48" s="14" t="str">
        <f t="shared" si="1"/>
        <v/>
      </c>
      <c r="W48" s="14" t="str">
        <f t="shared" si="2"/>
        <v/>
      </c>
      <c r="X48" s="14" t="str">
        <f t="shared" si="3"/>
        <v/>
      </c>
      <c r="AH48" s="35"/>
    </row>
    <row r="49" spans="1:34" ht="14.25" customHeight="1" x14ac:dyDescent="0.2">
      <c r="A49" s="63">
        <v>44</v>
      </c>
      <c r="B49" s="55"/>
      <c r="C49" s="121"/>
      <c r="D49" s="121"/>
      <c r="E49" s="55"/>
      <c r="F49" s="100" t="str">
        <f>所属データ!$G$3</f>
        <v>熊　本</v>
      </c>
      <c r="G49" s="29"/>
      <c r="H49" s="33"/>
      <c r="I49" s="29"/>
      <c r="J49" s="33"/>
      <c r="K49" s="29"/>
      <c r="L49" s="33"/>
      <c r="M49" s="29"/>
      <c r="N49" s="33"/>
      <c r="O49" s="55"/>
      <c r="P49" s="100"/>
      <c r="Q49" s="55"/>
      <c r="R49" s="103"/>
      <c r="S49" s="14">
        <f>所属データ!$A$19</f>
        <v>100100</v>
      </c>
      <c r="T49" s="14">
        <f t="shared" si="4"/>
        <v>0</v>
      </c>
      <c r="U49" s="14" t="str">
        <f t="shared" si="0"/>
        <v/>
      </c>
      <c r="V49" s="14" t="str">
        <f t="shared" si="1"/>
        <v/>
      </c>
      <c r="W49" s="14" t="str">
        <f t="shared" si="2"/>
        <v/>
      </c>
      <c r="X49" s="14" t="str">
        <f t="shared" si="3"/>
        <v/>
      </c>
      <c r="AH49" s="35"/>
    </row>
    <row r="50" spans="1:34" ht="14.25" customHeight="1" thickBot="1" x14ac:dyDescent="0.25">
      <c r="A50" s="64">
        <v>45</v>
      </c>
      <c r="B50" s="56"/>
      <c r="C50" s="122"/>
      <c r="D50" s="122"/>
      <c r="E50" s="56"/>
      <c r="F50" s="101" t="str">
        <f>所属データ!$G$3</f>
        <v>熊　本</v>
      </c>
      <c r="G50" s="30"/>
      <c r="H50" s="34"/>
      <c r="I50" s="30"/>
      <c r="J50" s="34"/>
      <c r="K50" s="30"/>
      <c r="L50" s="34"/>
      <c r="M50" s="30"/>
      <c r="N50" s="34"/>
      <c r="O50" s="56"/>
      <c r="P50" s="101"/>
      <c r="Q50" s="56"/>
      <c r="R50" s="104"/>
      <c r="S50" s="14">
        <f>所属データ!$A$19</f>
        <v>100100</v>
      </c>
      <c r="T50" s="14">
        <f t="shared" si="4"/>
        <v>0</v>
      </c>
      <c r="U50" s="14" t="str">
        <f t="shared" si="0"/>
        <v/>
      </c>
      <c r="V50" s="14" t="str">
        <f t="shared" si="1"/>
        <v/>
      </c>
      <c r="W50" s="14" t="str">
        <f t="shared" si="2"/>
        <v/>
      </c>
      <c r="X50" s="14" t="str">
        <f t="shared" si="3"/>
        <v/>
      </c>
      <c r="AH50" s="35"/>
    </row>
    <row r="51" spans="1:34" ht="16.95" customHeight="1" x14ac:dyDescent="0.2"/>
    <row r="52" spans="1:34" ht="15" customHeight="1" x14ac:dyDescent="0.2"/>
    <row r="53" spans="1:34" ht="15" hidden="1" customHeight="1" x14ac:dyDescent="0.2">
      <c r="B53" s="14" t="s">
        <v>106</v>
      </c>
      <c r="C53" s="14" t="s">
        <v>107</v>
      </c>
      <c r="D53" s="14" t="s">
        <v>2</v>
      </c>
      <c r="E53" s="14" t="s">
        <v>10</v>
      </c>
      <c r="G53" s="14" t="s">
        <v>11</v>
      </c>
      <c r="I53" s="14" t="s">
        <v>108</v>
      </c>
      <c r="J53" t="s">
        <v>33</v>
      </c>
    </row>
    <row r="54" spans="1:34" ht="15" hidden="1" customHeight="1" x14ac:dyDescent="0.2">
      <c r="B54" s="105" t="str">
        <f>IF(所属データ!$E$3="小学",C54,IF(所属データ!$E$3="中学",D54,IF(所属データ!$E$3="高校",E54,IF(所属データ!$E$3="一般",G54,""))))</f>
        <v>１００ｍA</v>
      </c>
      <c r="C54" s="14" t="s">
        <v>119</v>
      </c>
      <c r="D54" s="14" t="s">
        <v>115</v>
      </c>
      <c r="E54" s="14" t="s">
        <v>115</v>
      </c>
      <c r="G54" s="14" t="s">
        <v>115</v>
      </c>
      <c r="J54" t="s">
        <v>34</v>
      </c>
    </row>
    <row r="55" spans="1:34" ht="15" hidden="1" customHeight="1" x14ac:dyDescent="0.2">
      <c r="B55" s="105" t="str">
        <f>IF(所属データ!$E$3="小学",C55,IF(所属データ!$E$3="中学",D55,IF(所属データ!$E$3="高校",E55,IF(所属データ!$E$3="一般",G55,""))))</f>
        <v>１００ｍB</v>
      </c>
      <c r="D55" s="14" t="s">
        <v>116</v>
      </c>
      <c r="E55" s="14" t="s">
        <v>116</v>
      </c>
      <c r="G55" s="14" t="s">
        <v>116</v>
      </c>
      <c r="J55" t="s">
        <v>35</v>
      </c>
    </row>
    <row r="56" spans="1:34" ht="15" hidden="1" customHeight="1" x14ac:dyDescent="0.2">
      <c r="B56" s="105" t="str">
        <f>IF(所属データ!$E$3="小学",C56,IF(所属データ!$E$3="中学",D56,IF(所属データ!$E$3="高校",E56,IF(所属データ!$E$3="一般",G56,""))))</f>
        <v>２００ｍ</v>
      </c>
      <c r="D56" s="14" t="s">
        <v>117</v>
      </c>
      <c r="E56" s="14" t="s">
        <v>117</v>
      </c>
      <c r="G56" s="14" t="s">
        <v>117</v>
      </c>
      <c r="J56" t="s">
        <v>36</v>
      </c>
    </row>
    <row r="57" spans="1:34" ht="15" hidden="1" customHeight="1" x14ac:dyDescent="0.2">
      <c r="B57" s="105" t="str">
        <f>IF(所属データ!$E$3="小学",C57,IF(所属データ!$E$3="中学",D57,IF(所属データ!$E$3="高校",E57,IF(所属データ!$E$3="一般",G57,""))))</f>
        <v>４００ｍ</v>
      </c>
      <c r="D57" s="14" t="s">
        <v>118</v>
      </c>
      <c r="E57" s="14" t="s">
        <v>118</v>
      </c>
      <c r="G57" s="14" t="s">
        <v>118</v>
      </c>
      <c r="J57" t="s">
        <v>37</v>
      </c>
    </row>
    <row r="58" spans="1:34" ht="15" hidden="1" customHeight="1" x14ac:dyDescent="0.2">
      <c r="B58" s="105">
        <f>IF(所属データ!$E$3="小学",C58,IF(所属データ!$E$3="中学",D58,IF(所属データ!$E$3="高校",E58,IF(所属データ!$E$3="一般",G58,""))))</f>
        <v>0</v>
      </c>
      <c r="J58" t="s">
        <v>38</v>
      </c>
    </row>
    <row r="59" spans="1:34" ht="15" hidden="1" customHeight="1" x14ac:dyDescent="0.2">
      <c r="B59" s="105">
        <f>IF(所属データ!$E$3="小学",C59,IF(所属データ!$E$3="中学",D59,IF(所属データ!$E$3="高校",E59,IF(所属データ!$E$3="一般",G59,""))))</f>
        <v>0</v>
      </c>
      <c r="J59" t="s">
        <v>39</v>
      </c>
    </row>
    <row r="60" spans="1:34" ht="15" hidden="1" customHeight="1" x14ac:dyDescent="0.2">
      <c r="B60" s="105">
        <f>IF(所属データ!$E$3="小学",C60,IF(所属データ!$E$3="中学",D60,IF(所属データ!$E$3="高校",E60,IF(所属データ!$E$3="一般",G60,""))))</f>
        <v>0</v>
      </c>
      <c r="G60" s="16"/>
      <c r="J60" t="s">
        <v>40</v>
      </c>
    </row>
    <row r="61" spans="1:34" ht="15" hidden="1" customHeight="1" x14ac:dyDescent="0.2">
      <c r="B61" s="105">
        <f>IF(所属データ!$E$3="小学",C61,IF(所属データ!$E$3="中学",D61,IF(所属データ!$E$3="高校",E61,IF(所属データ!$E$3="一般",G61,""))))</f>
        <v>0</v>
      </c>
      <c r="E61" s="16"/>
      <c r="G61" s="16"/>
      <c r="J61" t="s">
        <v>41</v>
      </c>
    </row>
    <row r="62" spans="1:34" ht="15" hidden="1" customHeight="1" x14ac:dyDescent="0.2">
      <c r="B62" s="105">
        <f>IF(所属データ!$E$3="小学",C62,IF(所属データ!$E$3="中学",D62,IF(所属データ!$E$3="高校",E62,IF(所属データ!$E$3="一般",G62,""))))</f>
        <v>0</v>
      </c>
      <c r="E62" s="16"/>
      <c r="G62" s="16"/>
      <c r="J62" t="s">
        <v>42</v>
      </c>
    </row>
    <row r="63" spans="1:34" ht="15" hidden="1" customHeight="1" x14ac:dyDescent="0.2">
      <c r="B63" s="105">
        <f>IF(所属データ!$E$3="小学",C63,IF(所属データ!$E$3="中学",D63,IF(所属データ!$E$3="高校",E63,IF(所属データ!$E$3="一般",G63,""))))</f>
        <v>0</v>
      </c>
      <c r="E63" s="16"/>
      <c r="J63" t="s">
        <v>43</v>
      </c>
    </row>
    <row r="64" spans="1:34" ht="15" hidden="1" customHeight="1" x14ac:dyDescent="0.2">
      <c r="B64" s="105">
        <f>IF(所属データ!$E$3="小学",C64,IF(所属データ!$E$3="中学",D64,IF(所属データ!$E$3="高校",E64,IF(所属データ!$E$3="一般",G64,""))))</f>
        <v>0</v>
      </c>
      <c r="D64" s="16"/>
      <c r="E64" s="16"/>
      <c r="G64" s="16"/>
      <c r="J64" t="s">
        <v>44</v>
      </c>
    </row>
    <row r="65" spans="2:10" ht="15" hidden="1" customHeight="1" x14ac:dyDescent="0.2">
      <c r="B65" s="105">
        <f>IF(所属データ!$E$3="小学",C65,IF(所属データ!$E$3="中学",D65,IF(所属データ!$E$3="高校",E65,IF(所属データ!$E$3="一般",G65,""))))</f>
        <v>0</v>
      </c>
      <c r="D65" s="16"/>
      <c r="E65" s="16"/>
      <c r="G65" s="16"/>
      <c r="J65" t="s">
        <v>45</v>
      </c>
    </row>
    <row r="66" spans="2:10" ht="15" hidden="1" customHeight="1" x14ac:dyDescent="0.2">
      <c r="B66" s="105">
        <f>IF(所属データ!$E$3="小学",C66,IF(所属データ!$E$3="中学",D66,IF(所属データ!$E$3="高校",E66,IF(所属データ!$E$3="一般",G66,""))))</f>
        <v>0</v>
      </c>
      <c r="D66" s="16"/>
      <c r="E66" s="16"/>
      <c r="G66" s="16"/>
      <c r="J66" t="s">
        <v>46</v>
      </c>
    </row>
    <row r="67" spans="2:10" ht="15" hidden="1" customHeight="1" x14ac:dyDescent="0.2">
      <c r="B67" s="105">
        <f>IF(所属データ!$E$3="小学",C67,IF(所属データ!$E$3="中学",D67,IF(所属データ!$E$3="高校",E67,IF(所属データ!$E$3="一般",G67,""))))</f>
        <v>0</v>
      </c>
      <c r="C67" s="16"/>
      <c r="D67" s="16"/>
      <c r="E67" s="16"/>
      <c r="G67" s="16"/>
      <c r="J67" t="s">
        <v>47</v>
      </c>
    </row>
    <row r="68" spans="2:10" ht="15" hidden="1" customHeight="1" x14ac:dyDescent="0.2">
      <c r="B68" s="105">
        <f>IF(所属データ!$E$3="小学",C68,IF(所属データ!$E$3="中学",D68,IF(所属データ!$E$3="高校",E68,IF(所属データ!$E$3="一般",G68,""))))</f>
        <v>0</v>
      </c>
      <c r="C68" s="16"/>
      <c r="D68" s="16"/>
      <c r="E68" s="16"/>
      <c r="G68" s="16"/>
      <c r="J68" t="s">
        <v>48</v>
      </c>
    </row>
    <row r="69" spans="2:10" ht="15" hidden="1" customHeight="1" x14ac:dyDescent="0.2">
      <c r="B69" s="105">
        <f>IF(所属データ!$E$3="小学",C69,IF(所属データ!$E$3="中学",D69,IF(所属データ!$E$3="高校",E69,IF(所属データ!$E$3="一般",G69,""))))</f>
        <v>0</v>
      </c>
      <c r="C69" s="16"/>
      <c r="D69" s="16"/>
      <c r="E69" s="16"/>
      <c r="G69" s="16"/>
      <c r="J69" t="s">
        <v>49</v>
      </c>
    </row>
    <row r="70" spans="2:10" ht="15" hidden="1" customHeight="1" x14ac:dyDescent="0.2">
      <c r="B70" s="105"/>
      <c r="E70" s="16"/>
      <c r="G70" s="68"/>
      <c r="J70" t="s">
        <v>50</v>
      </c>
    </row>
    <row r="71" spans="2:10" ht="15" hidden="1" customHeight="1" x14ac:dyDescent="0.2">
      <c r="B71" s="105"/>
      <c r="C71" s="14" t="s">
        <v>109</v>
      </c>
      <c r="E71" s="16"/>
      <c r="G71" s="68"/>
      <c r="J71" t="s">
        <v>51</v>
      </c>
    </row>
    <row r="72" spans="2:10" ht="15" hidden="1" customHeight="1" x14ac:dyDescent="0.2">
      <c r="B72" s="105"/>
      <c r="J72" t="s">
        <v>52</v>
      </c>
    </row>
    <row r="73" spans="2:10" ht="15" hidden="1" customHeight="1" x14ac:dyDescent="0.2">
      <c r="B73" s="105"/>
      <c r="J73" t="s">
        <v>53</v>
      </c>
    </row>
    <row r="74" spans="2:10" ht="15" hidden="1" customHeight="1" x14ac:dyDescent="0.2">
      <c r="B74" s="105"/>
      <c r="C74" s="16"/>
      <c r="D74" s="16"/>
      <c r="J74" t="s">
        <v>54</v>
      </c>
    </row>
    <row r="75" spans="2:10" ht="15" hidden="1" customHeight="1" x14ac:dyDescent="0.2">
      <c r="B75" s="105"/>
      <c r="J75" t="s">
        <v>55</v>
      </c>
    </row>
    <row r="76" spans="2:10" ht="15" hidden="1" customHeight="1" x14ac:dyDescent="0.2">
      <c r="B76" s="105"/>
      <c r="J76" t="s">
        <v>56</v>
      </c>
    </row>
    <row r="77" spans="2:10" ht="15" hidden="1" customHeight="1" x14ac:dyDescent="0.2">
      <c r="B77" s="105"/>
      <c r="J77" t="s">
        <v>57</v>
      </c>
    </row>
    <row r="78" spans="2:10" ht="15" hidden="1" customHeight="1" x14ac:dyDescent="0.2">
      <c r="B78" s="105"/>
      <c r="J78" t="s">
        <v>58</v>
      </c>
    </row>
    <row r="79" spans="2:10" ht="15" hidden="1" customHeight="1" x14ac:dyDescent="0.2">
      <c r="B79" s="105"/>
      <c r="J79" t="s">
        <v>59</v>
      </c>
    </row>
    <row r="80" spans="2:10" ht="15" hidden="1" customHeight="1" x14ac:dyDescent="0.2">
      <c r="B80" s="105"/>
      <c r="J80" t="s">
        <v>60</v>
      </c>
    </row>
    <row r="81" spans="10:10" ht="15" hidden="1" customHeight="1" x14ac:dyDescent="0.2">
      <c r="J81" t="s">
        <v>61</v>
      </c>
    </row>
    <row r="82" spans="10:10" ht="15" hidden="1" customHeight="1" x14ac:dyDescent="0.2">
      <c r="J82" t="s">
        <v>62</v>
      </c>
    </row>
    <row r="83" spans="10:10" ht="15" hidden="1" customHeight="1" x14ac:dyDescent="0.2">
      <c r="J83" t="s">
        <v>63</v>
      </c>
    </row>
    <row r="84" spans="10:10" ht="15" hidden="1" customHeight="1" x14ac:dyDescent="0.2">
      <c r="J84" t="s">
        <v>64</v>
      </c>
    </row>
    <row r="85" spans="10:10" ht="15" hidden="1" customHeight="1" x14ac:dyDescent="0.2">
      <c r="J85" t="s">
        <v>65</v>
      </c>
    </row>
    <row r="86" spans="10:10" ht="15" hidden="1" customHeight="1" x14ac:dyDescent="0.2">
      <c r="J86" t="s">
        <v>66</v>
      </c>
    </row>
    <row r="87" spans="10:10" ht="15" hidden="1" customHeight="1" x14ac:dyDescent="0.2">
      <c r="J87" t="s">
        <v>67</v>
      </c>
    </row>
    <row r="88" spans="10:10" ht="15" hidden="1" customHeight="1" x14ac:dyDescent="0.2">
      <c r="J88" t="s">
        <v>68</v>
      </c>
    </row>
    <row r="89" spans="10:10" ht="15" hidden="1" customHeight="1" x14ac:dyDescent="0.2">
      <c r="J89" t="s">
        <v>69</v>
      </c>
    </row>
    <row r="90" spans="10:10" ht="15" hidden="1" customHeight="1" x14ac:dyDescent="0.2">
      <c r="J90" t="s">
        <v>70</v>
      </c>
    </row>
    <row r="91" spans="10:10" ht="15" hidden="1" customHeight="1" x14ac:dyDescent="0.2">
      <c r="J91" t="s">
        <v>71</v>
      </c>
    </row>
    <row r="92" spans="10:10" ht="15" hidden="1" customHeight="1" x14ac:dyDescent="0.2">
      <c r="J92" t="s">
        <v>72</v>
      </c>
    </row>
    <row r="93" spans="10:10" ht="15" hidden="1" customHeight="1" x14ac:dyDescent="0.2">
      <c r="J93" t="s">
        <v>73</v>
      </c>
    </row>
    <row r="94" spans="10:10" ht="15" hidden="1" customHeight="1" x14ac:dyDescent="0.2">
      <c r="J94" t="s">
        <v>74</v>
      </c>
    </row>
    <row r="95" spans="10:10" ht="15" hidden="1" customHeight="1" x14ac:dyDescent="0.2">
      <c r="J95" t="s">
        <v>75</v>
      </c>
    </row>
    <row r="96" spans="10:10" ht="15" hidden="1" customHeight="1" x14ac:dyDescent="0.2">
      <c r="J96" t="s">
        <v>4</v>
      </c>
    </row>
    <row r="97" spans="10:10" ht="15" hidden="1" customHeight="1" x14ac:dyDescent="0.2">
      <c r="J97" t="s">
        <v>76</v>
      </c>
    </row>
    <row r="98" spans="10:10" ht="15" hidden="1" customHeight="1" x14ac:dyDescent="0.2">
      <c r="J98" t="s">
        <v>77</v>
      </c>
    </row>
    <row r="99" spans="10:10" ht="15" hidden="1" customHeight="1" x14ac:dyDescent="0.2">
      <c r="J99" t="s">
        <v>78</v>
      </c>
    </row>
    <row r="100" spans="10:10" ht="15" customHeight="1" x14ac:dyDescent="0.2"/>
    <row r="101" spans="10:10" ht="15" customHeight="1" x14ac:dyDescent="0.2"/>
    <row r="102" spans="10:10" ht="14.7" customHeight="1" x14ac:dyDescent="0.2"/>
    <row r="103" spans="10:10" ht="14.7" customHeight="1" x14ac:dyDescent="0.2"/>
    <row r="104" spans="10:10" ht="14.7" customHeight="1" x14ac:dyDescent="0.2"/>
    <row r="105" spans="10:10" ht="14.7" customHeight="1" x14ac:dyDescent="0.2"/>
    <row r="106" spans="10:10" ht="14.7" customHeight="1" x14ac:dyDescent="0.2"/>
    <row r="107" spans="10:10" ht="14.7" customHeight="1" x14ac:dyDescent="0.2"/>
    <row r="108" spans="10:10" ht="14.7" customHeight="1" x14ac:dyDescent="0.2"/>
    <row r="109" spans="10:10" ht="14.7" customHeight="1" x14ac:dyDescent="0.2"/>
    <row r="110" spans="10:10" ht="14.7" customHeight="1" x14ac:dyDescent="0.2"/>
  </sheetData>
  <sheetProtection selectLockedCells="1"/>
  <mergeCells count="13">
    <mergeCell ref="A4:A5"/>
    <mergeCell ref="B4:B5"/>
    <mergeCell ref="G4:H4"/>
    <mergeCell ref="A1:B2"/>
    <mergeCell ref="A3:C3"/>
    <mergeCell ref="C2:F2"/>
    <mergeCell ref="O3:R3"/>
    <mergeCell ref="I4:J4"/>
    <mergeCell ref="E4:E5"/>
    <mergeCell ref="O4:R4"/>
    <mergeCell ref="F4:F5"/>
    <mergeCell ref="K4:L4"/>
    <mergeCell ref="M4:N4"/>
  </mergeCells>
  <phoneticPr fontId="13"/>
  <conditionalFormatting sqref="I6:I50 K6:K50">
    <cfRule type="expression" dxfId="3" priority="2" stopIfTrue="1">
      <formula>AND(I6&lt;&gt;"",G6=I6)</formula>
    </cfRule>
  </conditionalFormatting>
  <conditionalFormatting sqref="M6:M50">
    <cfRule type="expression" dxfId="2" priority="1" stopIfTrue="1">
      <formula>AND(M6&lt;&gt;"",K6=M6)</formula>
    </cfRule>
  </conditionalFormatting>
  <dataValidations count="11">
    <dataValidation type="whole" allowBlank="1" showInputMessage="1" showErrorMessage="1" error="エントリー種目の最高記録についてﾄﾗｯｸ種目は1/100秒、ﾌｨｰﾙﾄﾞは1cm単位まで入力します。単位等は入力せず、数字のみを入力してください。混成競技は記録入力の必要はありません。（例：「２分１６秒３」　の場合　21630 　と入力）_x000a_" prompt="1/100秒・１cmまで入力_x000a_例）1分56秒2→15620" sqref="H6" xr:uid="{00000000-0002-0000-0100-000000000000}">
      <formula1>100</formula1>
      <formula2>600000</formula2>
    </dataValidation>
    <dataValidation type="whole" allowBlank="1" showErrorMessage="1" error="エントリー種目の最高記録についてﾄﾗｯｸ種目は1/100秒、ﾌｨｰﾙﾄﾞは1cm単位まで入力します。単位等は入力せず、数字のみを入力してください。混成競技は記録入力の必要はありません。（例：「２分１６秒３」　の場合　21630 　と入力）_x000a_" sqref="J6:J50 H7:H50 L6:L50 N6:N50" xr:uid="{00000000-0002-0000-0100-000001000000}">
      <formula1>100</formula1>
      <formula2>600000</formula2>
    </dataValidation>
    <dataValidation type="list" allowBlank="1" showErrorMessage="1" error="エントリーの場合は○をリストから選択してください。" sqref="O6:R50" xr:uid="{00000000-0002-0000-0100-000002000000}">
      <formula1>$S$3</formula1>
    </dataValidation>
    <dataValidation allowBlank="1" showInputMessage="1" showErrorMessage="1" sqref="E6:E50 D14 C6:C10 C13:C50" xr:uid="{00000000-0002-0000-0100-000003000000}"/>
    <dataValidation type="custom" allowBlank="1" showInputMessage="1" showErrorMessage="1" error="学校割当番号の範囲内を使用してください。番号が足りない場合は空白にしてください。追加登録番号については登録担当者まで連絡してください。" sqref="B6:B10 B13:B50" xr:uid="{00000000-0002-0000-0100-000004000000}">
      <formula1>OR(AND($B$52&lt;=B6,B6&lt;=$C$52),AND(#REF!&lt;=B6,B6&lt;=$E$52),AND(#REF!&lt;=B6,B6&lt;=$F$52))</formula1>
    </dataValidation>
    <dataValidation type="list" operator="greaterThan" allowBlank="1" showInputMessage="1" showErrorMessage="1" error="▼をクリックしてリストから選択してください" sqref="F6:F50" xr:uid="{00000000-0002-0000-0100-000005000000}">
      <formula1>$J$53:$J$99</formula1>
    </dataValidation>
    <dataValidation type="list" allowBlank="1" showInputMessage="1" showErrorMessage="1" sqref="I6:I50 K6:K50 M6:M50 G6:G50" xr:uid="{00000000-0002-0000-0100-000006000000}">
      <formula1>$B$54:$B$57</formula1>
    </dataValidation>
    <dataValidation type="list" allowBlank="1" showErrorMessage="1" error="参加するチームの学年を入力してください。共通はどの学年も参加可能です。" sqref="O5:R5" xr:uid="{00000000-0002-0000-0100-000007000000}">
      <formula1>$I$53:$I$57</formula1>
    </dataValidation>
    <dataValidation allowBlank="1" showInputMessage="1" showErrorMessage="1" error="半角ｶﾀｶﾅではありません" sqref="D15:D50 D13 D6:D10" xr:uid="{00000000-0002-0000-0100-000008000000}"/>
    <dataValidation imeMode="on" allowBlank="1" showInputMessage="1" showErrorMessage="1" sqref="C11:D12" xr:uid="{00000000-0002-0000-0100-00000A000000}"/>
    <dataValidation type="custom" imeMode="off" allowBlank="1" showInputMessage="1" showErrorMessage="1" error="学校割当番号の範囲内を使用してください。番号が足りない場合は空白にしてください。追加登録番号については登録担当者まで連絡してください。" sqref="B11:B12" xr:uid="{00000000-0002-0000-0100-00000B000000}">
      <formula1>OR(AND($B$52&lt;=B11,B11&lt;=$C$52),AND(#REF!&lt;=B11,B11&lt;=$E$52),AND(#REF!&lt;=B11,B11&lt;=$F$52))</formula1>
    </dataValidation>
  </dataValidations>
  <printOptions horizontalCentered="1" verticalCentered="1"/>
  <pageMargins left="0.27559055118110237" right="0.19685039370078741" top="0.74803149606299213" bottom="0.31496062992125984" header="0.39370078740157483" footer="0.51181102362204722"/>
  <pageSetup paperSize="9" scale="95" orientation="portrait" blackAndWhite="1" horizont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H103"/>
  <sheetViews>
    <sheetView showGridLines="0" zoomScaleNormal="100" workbookViewId="0">
      <selection activeCell="G6" sqref="G6:N7"/>
    </sheetView>
  </sheetViews>
  <sheetFormatPr defaultColWidth="9" defaultRowHeight="13.2" x14ac:dyDescent="0.2"/>
  <cols>
    <col min="1" max="1" width="2.77734375" style="14" customWidth="1"/>
    <col min="2" max="2" width="7.21875" style="14" customWidth="1"/>
    <col min="3" max="3" width="15.77734375" style="14" customWidth="1"/>
    <col min="4" max="4" width="14.44140625" style="14" customWidth="1"/>
    <col min="5" max="5" width="3.44140625" style="14" customWidth="1"/>
    <col min="6" max="6" width="6.44140625" style="14" customWidth="1"/>
    <col min="7" max="7" width="8.77734375" style="14" customWidth="1"/>
    <col min="8" max="13" width="8.21875" style="14" customWidth="1"/>
    <col min="14" max="14" width="9.33203125" style="14" customWidth="1"/>
    <col min="15" max="34" width="9.33203125" style="14" hidden="1" customWidth="1"/>
    <col min="35" max="35" width="6.77734375" style="14" customWidth="1"/>
    <col min="36" max="16384" width="9" style="14"/>
  </cols>
  <sheetData>
    <row r="1" spans="1:34" ht="14.25" customHeight="1" x14ac:dyDescent="0.2">
      <c r="A1" s="142" t="s">
        <v>110</v>
      </c>
      <c r="B1" s="143"/>
      <c r="C1" s="94" t="str">
        <f>所属データ!B1</f>
        <v xml:space="preserve">天草スプリント２０２６                   </v>
      </c>
      <c r="D1" s="94"/>
      <c r="E1" s="31"/>
      <c r="F1" s="31"/>
      <c r="G1" s="31"/>
      <c r="I1" s="32" t="str">
        <f>"所属長名：  "&amp;所属データ!$C$6&amp;"　　"</f>
        <v>所属長名：  　　</v>
      </c>
      <c r="J1" s="32"/>
      <c r="K1" s="32"/>
      <c r="L1" s="32"/>
      <c r="M1" s="32"/>
      <c r="N1" s="32"/>
      <c r="O1" s="32"/>
      <c r="U1" s="73"/>
      <c r="V1" s="25"/>
      <c r="W1" s="17" t="s">
        <v>80</v>
      </c>
      <c r="X1" s="17" t="s">
        <v>81</v>
      </c>
      <c r="Y1" s="17" t="s">
        <v>82</v>
      </c>
      <c r="Z1" s="17" t="s">
        <v>83</v>
      </c>
      <c r="AA1" s="17" t="s">
        <v>84</v>
      </c>
      <c r="AB1" s="17" t="s">
        <v>85</v>
      </c>
      <c r="AC1" s="17" t="s">
        <v>86</v>
      </c>
      <c r="AD1" s="17" t="s">
        <v>87</v>
      </c>
      <c r="AE1" s="17" t="s">
        <v>88</v>
      </c>
      <c r="AF1" s="17" t="s">
        <v>89</v>
      </c>
    </row>
    <row r="2" spans="1:34" ht="14.25" customHeight="1" thickBot="1" x14ac:dyDescent="0.25">
      <c r="A2" s="144"/>
      <c r="B2" s="145"/>
      <c r="C2" s="151" t="str">
        <f>"所属名："&amp;所属データ!$C$3</f>
        <v>所属名：</v>
      </c>
      <c r="D2" s="152"/>
      <c r="E2" s="152"/>
      <c r="F2" s="152"/>
      <c r="G2" s="31"/>
      <c r="I2" s="32" t="str">
        <f>"監督名："&amp;所属データ!$E$6</f>
        <v>監督名：</v>
      </c>
      <c r="P2" s="72" t="str">
        <f>IF(COUNTA(P6:P50)&gt;6,"ﾘﾚｰ人数ｵｰﾊﾞｰ","")</f>
        <v/>
      </c>
      <c r="Q2" s="72"/>
      <c r="R2" s="72" t="str">
        <f>IF(COUNTA(R6:R50)&gt;6,"ﾘﾚｰ人数ｵｰﾊﾞｰ","")</f>
        <v/>
      </c>
      <c r="U2" s="24"/>
      <c r="V2" s="14">
        <f>IF(COUNTA(O6:O50)&gt;0,所属データ!$E$3&amp;O5,0)</f>
        <v>0</v>
      </c>
      <c r="W2" s="14">
        <f>所属データ!$A$19/100+434000</f>
        <v>435001</v>
      </c>
      <c r="X2" s="14">
        <f>所属データ!$C$3</f>
        <v>0</v>
      </c>
      <c r="AA2" s="14" t="str">
        <f>IF(ISERROR(SMALL($U$6:$U$50,1)),"",SMALL($U$6:$U$50,1))</f>
        <v/>
      </c>
      <c r="AB2" s="14" t="str">
        <f>IF(ISERROR(SMALL($U$6:$U$50,2)),"",SMALL($U$6:$U$50,2))</f>
        <v/>
      </c>
      <c r="AC2" s="14" t="str">
        <f>IF(ISERROR(SMALL($U$6:$U$50,3)),"",SMALL($U$6:$U$50,3))</f>
        <v/>
      </c>
      <c r="AD2" s="14" t="str">
        <f>IF(ISERROR(SMALL($U$6:$U$50,4)),"",SMALL($U$6:$U$50,4))</f>
        <v/>
      </c>
      <c r="AE2" s="14" t="str">
        <f>IF(ISERROR(SMALL($U$6:$U$50,5)),"",SMALL($U$6:$U$50,5))</f>
        <v/>
      </c>
      <c r="AF2" s="14" t="str">
        <f>IF(ISERROR(SMALL($U$6:$U$50,6)),"",SMALL($U$6:$U$50,6))</f>
        <v/>
      </c>
    </row>
    <row r="3" spans="1:34" ht="14.25" customHeight="1" thickBot="1" x14ac:dyDescent="0.25">
      <c r="A3" s="146"/>
      <c r="B3" s="146"/>
      <c r="C3" s="146"/>
      <c r="D3" s="120"/>
      <c r="H3" s="71"/>
      <c r="O3" s="134" t="s">
        <v>111</v>
      </c>
      <c r="P3" s="135"/>
      <c r="Q3" s="135"/>
      <c r="R3" s="136"/>
      <c r="S3" s="14" t="s">
        <v>91</v>
      </c>
      <c r="V3" s="14">
        <f>IF(COUNTA(P6:P50)&gt;0,所属データ!$E$3&amp;P5,0)</f>
        <v>0</v>
      </c>
      <c r="W3" s="14">
        <f>所属データ!$A$19/100+435000</f>
        <v>436001</v>
      </c>
      <c r="X3" s="14">
        <f>所属データ!$C$3</f>
        <v>0</v>
      </c>
      <c r="AA3" s="14" t="str">
        <f>IF(ISERROR(SMALL($V$6:$V$50,1)),"",SMALL($V$6:$V$50,1))</f>
        <v/>
      </c>
      <c r="AB3" s="14" t="str">
        <f>IF(ISERROR(SMALL($V$6:$V$50,2)),"",SMALL($V$6:$V$50,2))</f>
        <v/>
      </c>
      <c r="AC3" s="14" t="str">
        <f>IF(ISERROR(SMALL($V$6:$V$50,3)),"",SMALL($V$6:$V$50,3))</f>
        <v/>
      </c>
      <c r="AD3" s="14" t="str">
        <f>IF(ISERROR(SMALL($V$6:$V$50,4)),"",SMALL($V$6:$V$50,4))</f>
        <v/>
      </c>
      <c r="AE3" s="14" t="str">
        <f>IF(ISERROR(SMALL($V$6:$V$50,5)),"",SMALL($V$6:$V$50,5))</f>
        <v/>
      </c>
      <c r="AF3" s="14" t="str">
        <f>IF(ISERROR(SMALL($V$6:$V$50,6)),"",SMALL($V$6:$V$50,6))</f>
        <v/>
      </c>
      <c r="AG3" s="17"/>
    </row>
    <row r="4" spans="1:34" ht="12" customHeight="1" x14ac:dyDescent="0.2">
      <c r="A4" s="147" t="s">
        <v>92</v>
      </c>
      <c r="B4" s="149" t="s">
        <v>93</v>
      </c>
      <c r="C4" s="44" t="s">
        <v>94</v>
      </c>
      <c r="D4" s="44" t="s">
        <v>95</v>
      </c>
      <c r="E4" s="132" t="s">
        <v>96</v>
      </c>
      <c r="F4" s="140" t="s">
        <v>112</v>
      </c>
      <c r="G4" s="130" t="s">
        <v>98</v>
      </c>
      <c r="H4" s="131"/>
      <c r="I4" s="130" t="s">
        <v>99</v>
      </c>
      <c r="J4" s="131"/>
      <c r="K4" s="130" t="s">
        <v>100</v>
      </c>
      <c r="L4" s="131"/>
      <c r="M4" s="130" t="s">
        <v>120</v>
      </c>
      <c r="N4" s="131"/>
      <c r="O4" s="137" t="s">
        <v>101</v>
      </c>
      <c r="P4" s="138"/>
      <c r="Q4" s="138"/>
      <c r="R4" s="139"/>
      <c r="S4" s="25"/>
      <c r="T4" s="25"/>
      <c r="V4" s="14">
        <f>IF(COUNTA(Q6:Q50)&gt;0,所属データ!$E$3&amp;Q5,0)</f>
        <v>0</v>
      </c>
      <c r="W4" s="14">
        <f>所属データ!$A$19/100+436000</f>
        <v>437001</v>
      </c>
      <c r="X4" s="14">
        <f>所属データ!$C$3</f>
        <v>0</v>
      </c>
      <c r="AA4" s="14" t="str">
        <f>IF(ISERROR(SMALL($W$6:$W$50,1)),"",SMALL($W$6:$W$50,1))</f>
        <v/>
      </c>
      <c r="AB4" s="14" t="str">
        <f>IF(ISERROR(SMALL($W$6:$W$50,2)),"",SMALL($W$6:$W$50,2))</f>
        <v/>
      </c>
      <c r="AC4" s="14" t="str">
        <f>IF(ISERROR(SMALL($W$6:$W$50,3)),"",SMALL($W$6:$W$50,3))</f>
        <v/>
      </c>
      <c r="AD4" s="14" t="str">
        <f>IF(ISERROR(SMALL($W$6:$W$50,4)),"",SMALL($W$6:$W$50,4))</f>
        <v/>
      </c>
      <c r="AE4" s="14" t="str">
        <f>IF(ISERROR(SMALL($W$6:$W$50,5)),"",SMALL($W$6:$W$50,5))</f>
        <v/>
      </c>
      <c r="AF4" s="14" t="str">
        <f>IF(ISERROR(SMALL($W$6:$W$50,6)),"",SMALL($W$6:$W$50,6))</f>
        <v/>
      </c>
      <c r="AG4" s="18"/>
    </row>
    <row r="5" spans="1:34" ht="13.5" customHeight="1" thickBot="1" x14ac:dyDescent="0.25">
      <c r="A5" s="148"/>
      <c r="B5" s="150"/>
      <c r="C5" s="45" t="s">
        <v>102</v>
      </c>
      <c r="D5" s="45" t="s">
        <v>103</v>
      </c>
      <c r="E5" s="133"/>
      <c r="F5" s="141"/>
      <c r="G5" s="46" t="s">
        <v>104</v>
      </c>
      <c r="H5" s="47" t="s">
        <v>105</v>
      </c>
      <c r="I5" s="46" t="s">
        <v>104</v>
      </c>
      <c r="J5" s="47" t="s">
        <v>105</v>
      </c>
      <c r="K5" s="46" t="s">
        <v>104</v>
      </c>
      <c r="L5" s="47" t="s">
        <v>105</v>
      </c>
      <c r="M5" s="46" t="s">
        <v>104</v>
      </c>
      <c r="N5" s="47" t="s">
        <v>105</v>
      </c>
      <c r="O5" s="95"/>
      <c r="P5" s="95"/>
      <c r="Q5" s="98"/>
      <c r="R5" s="97"/>
      <c r="S5" s="25">
        <f>COUNTA(C6:C50)</f>
        <v>0</v>
      </c>
      <c r="T5" s="25"/>
      <c r="V5" s="14">
        <f>IF(COUNTA(R6:R50)&gt;0,所属データ!$E$3&amp;R5,0)</f>
        <v>0</v>
      </c>
      <c r="W5" s="14">
        <f>所属データ!$A$19/100+437000</f>
        <v>438001</v>
      </c>
      <c r="X5" s="14">
        <f>所属データ!$C$3</f>
        <v>0</v>
      </c>
      <c r="AA5" s="14" t="str">
        <f>IF(ISERROR(SMALL($X$6:$X$50,1)),"",SMALL($X$6:$X$50,1))</f>
        <v/>
      </c>
      <c r="AB5" s="14" t="str">
        <f>IF(ISERROR(SMALL($X$6:$X$50,2)),"",SMALL($X$6:$X$50,2))</f>
        <v/>
      </c>
      <c r="AC5" s="14" t="str">
        <f>IF(ISERROR(SMALL($X$6:$X$50,3)),"",SMALL($X$6:$X$50,3))</f>
        <v/>
      </c>
      <c r="AD5" s="14" t="str">
        <f>IF(ISERROR(SMALL($X$6:$X$50,4)),"",SMALL($X$6:$X$50,4))</f>
        <v/>
      </c>
      <c r="AE5" s="14" t="str">
        <f>IF(ISERROR(SMALL($X$6:$X$50,5)),"",SMALL($X$6:$X$50,5))</f>
        <v/>
      </c>
      <c r="AF5" s="14" t="str">
        <f>IF(ISERROR(SMALL($X$6:$X$50,6)),"",SMALL($X$6:$X$50,6))</f>
        <v/>
      </c>
    </row>
    <row r="6" spans="1:34" ht="14.25" customHeight="1" x14ac:dyDescent="0.2">
      <c r="A6" s="65">
        <v>1</v>
      </c>
      <c r="B6" s="57"/>
      <c r="C6" s="124"/>
      <c r="D6" s="124"/>
      <c r="E6" s="57"/>
      <c r="F6" s="118" t="str">
        <f>所属データ!$G$3</f>
        <v>熊　本</v>
      </c>
      <c r="G6" s="48"/>
      <c r="H6" s="49"/>
      <c r="I6" s="48"/>
      <c r="J6" s="49"/>
      <c r="K6" s="48"/>
      <c r="L6" s="49"/>
      <c r="M6" s="48"/>
      <c r="N6" s="49"/>
      <c r="O6" s="114"/>
      <c r="P6" s="106"/>
      <c r="Q6" s="107"/>
      <c r="R6" s="108"/>
      <c r="S6" s="14">
        <f>所属データ!$A$19</f>
        <v>100100</v>
      </c>
      <c r="T6" s="14">
        <f>COUNTA(G6,I6,K6,M6)</f>
        <v>0</v>
      </c>
      <c r="U6" s="14" t="str">
        <f t="shared" ref="U6:U50" si="0">IF(O6="","",S6*1000+20000+A6)</f>
        <v/>
      </c>
      <c r="V6" s="14" t="str">
        <f t="shared" ref="V6:V50" si="1">IF(P6="","",S6*1000+20000+A6)</f>
        <v/>
      </c>
      <c r="W6" s="14" t="str">
        <f>IF(Q6="","",S6*1000+20000+A6)</f>
        <v/>
      </c>
      <c r="X6" s="14" t="str">
        <f>IF(R6="","",S6*1000+20000+A6)</f>
        <v/>
      </c>
      <c r="AH6" s="35"/>
    </row>
    <row r="7" spans="1:34" ht="14.25" customHeight="1" x14ac:dyDescent="0.2">
      <c r="A7" s="66">
        <v>2</v>
      </c>
      <c r="B7" s="58"/>
      <c r="C7" s="125"/>
      <c r="D7" s="125"/>
      <c r="E7" s="58"/>
      <c r="F7" s="109" t="str">
        <f>所属データ!$G$3</f>
        <v>熊　本</v>
      </c>
      <c r="G7" s="50"/>
      <c r="H7" s="51"/>
      <c r="I7" s="50"/>
      <c r="J7" s="51"/>
      <c r="K7" s="50"/>
      <c r="L7" s="51"/>
      <c r="M7" s="50"/>
      <c r="N7" s="51"/>
      <c r="O7" s="115"/>
      <c r="P7" s="109"/>
      <c r="Q7" s="58"/>
      <c r="R7" s="110"/>
      <c r="S7" s="14">
        <f>所属データ!$A$19</f>
        <v>100100</v>
      </c>
      <c r="T7" s="14">
        <f t="shared" ref="T7:T50" si="2">COUNTA(G7,I7,K7,M7)</f>
        <v>0</v>
      </c>
      <c r="U7" s="14" t="str">
        <f t="shared" si="0"/>
        <v/>
      </c>
      <c r="V7" s="14" t="str">
        <f t="shared" si="1"/>
        <v/>
      </c>
      <c r="W7" s="14" t="str">
        <f t="shared" ref="W7:W50" si="3">IF(Q7="","",S7*1000+20000+A7)</f>
        <v/>
      </c>
      <c r="X7" s="14" t="str">
        <f t="shared" ref="X7:X50" si="4">IF(R7="","",S7*1000+20000+A7)</f>
        <v/>
      </c>
    </row>
    <row r="8" spans="1:34" ht="14.25" customHeight="1" x14ac:dyDescent="0.2">
      <c r="A8" s="66">
        <v>3</v>
      </c>
      <c r="B8" s="58"/>
      <c r="C8" s="125"/>
      <c r="D8" s="125"/>
      <c r="E8" s="58"/>
      <c r="F8" s="109" t="str">
        <f>所属データ!$G$3</f>
        <v>熊　本</v>
      </c>
      <c r="G8" s="50"/>
      <c r="H8" s="51"/>
      <c r="I8" s="50"/>
      <c r="J8" s="51"/>
      <c r="K8" s="50"/>
      <c r="L8" s="51"/>
      <c r="M8" s="50"/>
      <c r="N8" s="51"/>
      <c r="O8" s="115"/>
      <c r="P8" s="109"/>
      <c r="Q8" s="58"/>
      <c r="R8" s="110"/>
      <c r="S8" s="14">
        <f>所属データ!$A$19</f>
        <v>100100</v>
      </c>
      <c r="T8" s="14">
        <f t="shared" si="2"/>
        <v>0</v>
      </c>
      <c r="U8" s="14" t="str">
        <f t="shared" si="0"/>
        <v/>
      </c>
      <c r="V8" s="14" t="str">
        <f t="shared" si="1"/>
        <v/>
      </c>
      <c r="W8" s="14" t="str">
        <f t="shared" si="3"/>
        <v/>
      </c>
      <c r="X8" s="14" t="str">
        <f t="shared" si="4"/>
        <v/>
      </c>
      <c r="AH8" s="35"/>
    </row>
    <row r="9" spans="1:34" ht="14.25" customHeight="1" x14ac:dyDescent="0.2">
      <c r="A9" s="66">
        <v>4</v>
      </c>
      <c r="B9" s="58"/>
      <c r="C9" s="125"/>
      <c r="D9" s="125"/>
      <c r="E9" s="58"/>
      <c r="F9" s="109" t="str">
        <f>所属データ!$G$3</f>
        <v>熊　本</v>
      </c>
      <c r="G9" s="50"/>
      <c r="H9" s="51"/>
      <c r="I9" s="50"/>
      <c r="J9" s="51"/>
      <c r="K9" s="50"/>
      <c r="L9" s="51"/>
      <c r="M9" s="50"/>
      <c r="N9" s="51"/>
      <c r="O9" s="115"/>
      <c r="P9" s="109"/>
      <c r="Q9" s="58"/>
      <c r="R9" s="110"/>
      <c r="S9" s="14">
        <f>所属データ!$A$19</f>
        <v>100100</v>
      </c>
      <c r="T9" s="14">
        <f t="shared" si="2"/>
        <v>0</v>
      </c>
      <c r="U9" s="14" t="str">
        <f t="shared" si="0"/>
        <v/>
      </c>
      <c r="V9" s="14" t="str">
        <f t="shared" si="1"/>
        <v/>
      </c>
      <c r="W9" s="14" t="str">
        <f t="shared" si="3"/>
        <v/>
      </c>
      <c r="X9" s="14" t="str">
        <f t="shared" si="4"/>
        <v/>
      </c>
      <c r="AH9" s="35"/>
    </row>
    <row r="10" spans="1:34" ht="14.25" customHeight="1" thickBot="1" x14ac:dyDescent="0.25">
      <c r="A10" s="67">
        <v>5</v>
      </c>
      <c r="B10" s="59"/>
      <c r="C10" s="126"/>
      <c r="D10" s="126"/>
      <c r="E10" s="59"/>
      <c r="F10" s="119" t="str">
        <f>所属データ!$G$3</f>
        <v>熊　本</v>
      </c>
      <c r="G10" s="52"/>
      <c r="H10" s="53"/>
      <c r="I10" s="52"/>
      <c r="J10" s="53"/>
      <c r="K10" s="52"/>
      <c r="L10" s="53"/>
      <c r="M10" s="52"/>
      <c r="N10" s="53"/>
      <c r="O10" s="116"/>
      <c r="P10" s="111"/>
      <c r="Q10" s="112"/>
      <c r="R10" s="113"/>
      <c r="S10" s="14">
        <f>所属データ!$A$19</f>
        <v>100100</v>
      </c>
      <c r="T10" s="14">
        <f t="shared" si="2"/>
        <v>0</v>
      </c>
      <c r="U10" s="14" t="str">
        <f t="shared" si="0"/>
        <v/>
      </c>
      <c r="V10" s="14" t="str">
        <f t="shared" si="1"/>
        <v/>
      </c>
      <c r="W10" s="14" t="str">
        <f t="shared" si="3"/>
        <v/>
      </c>
      <c r="X10" s="14" t="str">
        <f t="shared" si="4"/>
        <v/>
      </c>
      <c r="AH10" s="35"/>
    </row>
    <row r="11" spans="1:34" ht="14.25" customHeight="1" x14ac:dyDescent="0.2">
      <c r="A11" s="65">
        <v>6</v>
      </c>
      <c r="B11" s="57"/>
      <c r="C11" s="124"/>
      <c r="D11" s="124"/>
      <c r="E11" s="57"/>
      <c r="F11" s="118" t="str">
        <f>所属データ!$G$3</f>
        <v>熊　本</v>
      </c>
      <c r="G11" s="48"/>
      <c r="H11" s="49"/>
      <c r="I11" s="48"/>
      <c r="J11" s="49"/>
      <c r="K11" s="48"/>
      <c r="L11" s="49"/>
      <c r="M11" s="48"/>
      <c r="N11" s="49"/>
      <c r="O11" s="114"/>
      <c r="P11" s="106"/>
      <c r="Q11" s="107"/>
      <c r="R11" s="108"/>
      <c r="S11" s="14">
        <f>所属データ!$A$19</f>
        <v>100100</v>
      </c>
      <c r="T11" s="14">
        <f t="shared" si="2"/>
        <v>0</v>
      </c>
      <c r="U11" s="14" t="str">
        <f t="shared" si="0"/>
        <v/>
      </c>
      <c r="V11" s="14" t="str">
        <f t="shared" si="1"/>
        <v/>
      </c>
      <c r="W11" s="14" t="str">
        <f t="shared" si="3"/>
        <v/>
      </c>
      <c r="X11" s="14" t="str">
        <f t="shared" si="4"/>
        <v/>
      </c>
      <c r="AH11" s="35"/>
    </row>
    <row r="12" spans="1:34" ht="14.25" customHeight="1" x14ac:dyDescent="0.2">
      <c r="A12" s="66">
        <v>7</v>
      </c>
      <c r="B12" s="58"/>
      <c r="C12" s="125"/>
      <c r="D12" s="125"/>
      <c r="E12" s="58"/>
      <c r="F12" s="109" t="str">
        <f>所属データ!$G$3</f>
        <v>熊　本</v>
      </c>
      <c r="G12" s="50"/>
      <c r="H12" s="51"/>
      <c r="I12" s="50"/>
      <c r="J12" s="51"/>
      <c r="K12" s="50"/>
      <c r="L12" s="51"/>
      <c r="M12" s="50"/>
      <c r="N12" s="51"/>
      <c r="O12" s="115"/>
      <c r="P12" s="109"/>
      <c r="Q12" s="58"/>
      <c r="R12" s="110"/>
      <c r="S12" s="14">
        <f>所属データ!$A$19</f>
        <v>100100</v>
      </c>
      <c r="T12" s="14">
        <f t="shared" si="2"/>
        <v>0</v>
      </c>
      <c r="U12" s="14" t="str">
        <f t="shared" si="0"/>
        <v/>
      </c>
      <c r="V12" s="14" t="str">
        <f t="shared" si="1"/>
        <v/>
      </c>
      <c r="W12" s="14" t="str">
        <f t="shared" si="3"/>
        <v/>
      </c>
      <c r="X12" s="14" t="str">
        <f t="shared" si="4"/>
        <v/>
      </c>
      <c r="AH12" s="35"/>
    </row>
    <row r="13" spans="1:34" ht="14.25" customHeight="1" x14ac:dyDescent="0.2">
      <c r="A13" s="66">
        <v>8</v>
      </c>
      <c r="B13" s="58"/>
      <c r="C13" s="125"/>
      <c r="D13" s="125"/>
      <c r="E13" s="58"/>
      <c r="F13" s="109" t="str">
        <f>所属データ!$G$3</f>
        <v>熊　本</v>
      </c>
      <c r="G13" s="50"/>
      <c r="H13" s="51"/>
      <c r="I13" s="50"/>
      <c r="J13" s="51"/>
      <c r="K13" s="50"/>
      <c r="L13" s="51"/>
      <c r="M13" s="50"/>
      <c r="N13" s="51"/>
      <c r="O13" s="115"/>
      <c r="P13" s="109"/>
      <c r="Q13" s="58"/>
      <c r="R13" s="110"/>
      <c r="S13" s="14">
        <f>所属データ!$A$19</f>
        <v>100100</v>
      </c>
      <c r="T13" s="14">
        <f t="shared" si="2"/>
        <v>0</v>
      </c>
      <c r="U13" s="14" t="str">
        <f t="shared" si="0"/>
        <v/>
      </c>
      <c r="V13" s="14" t="str">
        <f t="shared" si="1"/>
        <v/>
      </c>
      <c r="W13" s="14" t="str">
        <f t="shared" si="3"/>
        <v/>
      </c>
      <c r="X13" s="14" t="str">
        <f t="shared" si="4"/>
        <v/>
      </c>
      <c r="AH13" s="35"/>
    </row>
    <row r="14" spans="1:34" ht="14.25" customHeight="1" x14ac:dyDescent="0.2">
      <c r="A14" s="66">
        <v>9</v>
      </c>
      <c r="B14" s="58"/>
      <c r="C14" s="125"/>
      <c r="D14" s="125"/>
      <c r="E14" s="58"/>
      <c r="F14" s="109" t="str">
        <f>所属データ!$G$3</f>
        <v>熊　本</v>
      </c>
      <c r="G14" s="50"/>
      <c r="H14" s="51"/>
      <c r="I14" s="50"/>
      <c r="J14" s="51"/>
      <c r="K14" s="50"/>
      <c r="L14" s="51"/>
      <c r="M14" s="50"/>
      <c r="N14" s="51"/>
      <c r="O14" s="115"/>
      <c r="P14" s="109"/>
      <c r="Q14" s="58"/>
      <c r="R14" s="110"/>
      <c r="S14" s="14">
        <f>所属データ!$A$19</f>
        <v>100100</v>
      </c>
      <c r="T14" s="14">
        <f t="shared" si="2"/>
        <v>0</v>
      </c>
      <c r="U14" s="14" t="str">
        <f t="shared" si="0"/>
        <v/>
      </c>
      <c r="V14" s="14" t="str">
        <f t="shared" si="1"/>
        <v/>
      </c>
      <c r="W14" s="14" t="str">
        <f t="shared" si="3"/>
        <v/>
      </c>
      <c r="X14" s="14" t="str">
        <f t="shared" si="4"/>
        <v/>
      </c>
      <c r="AH14" s="35"/>
    </row>
    <row r="15" spans="1:34" ht="14.25" customHeight="1" thickBot="1" x14ac:dyDescent="0.25">
      <c r="A15" s="67">
        <v>10</v>
      </c>
      <c r="B15" s="59"/>
      <c r="C15" s="126"/>
      <c r="D15" s="126"/>
      <c r="E15" s="59"/>
      <c r="F15" s="119" t="str">
        <f>所属データ!$G$3</f>
        <v>熊　本</v>
      </c>
      <c r="G15" s="52"/>
      <c r="H15" s="53"/>
      <c r="I15" s="52"/>
      <c r="J15" s="53"/>
      <c r="K15" s="52"/>
      <c r="L15" s="53"/>
      <c r="M15" s="52"/>
      <c r="N15" s="53"/>
      <c r="O15" s="116"/>
      <c r="P15" s="111"/>
      <c r="Q15" s="112"/>
      <c r="R15" s="113"/>
      <c r="S15" s="14">
        <f>所属データ!$A$19</f>
        <v>100100</v>
      </c>
      <c r="T15" s="14">
        <f t="shared" si="2"/>
        <v>0</v>
      </c>
      <c r="U15" s="14" t="str">
        <f t="shared" si="0"/>
        <v/>
      </c>
      <c r="V15" s="14" t="str">
        <f t="shared" si="1"/>
        <v/>
      </c>
      <c r="W15" s="14" t="str">
        <f t="shared" si="3"/>
        <v/>
      </c>
      <c r="X15" s="14" t="str">
        <f t="shared" si="4"/>
        <v/>
      </c>
      <c r="AH15" s="35"/>
    </row>
    <row r="16" spans="1:34" ht="14.25" customHeight="1" x14ac:dyDescent="0.2">
      <c r="A16" s="65">
        <v>11</v>
      </c>
      <c r="B16" s="57"/>
      <c r="C16" s="124"/>
      <c r="D16" s="124"/>
      <c r="E16" s="57"/>
      <c r="F16" s="118" t="str">
        <f>所属データ!$G$3</f>
        <v>熊　本</v>
      </c>
      <c r="G16" s="48"/>
      <c r="H16" s="49"/>
      <c r="I16" s="48"/>
      <c r="J16" s="49"/>
      <c r="K16" s="48"/>
      <c r="L16" s="49"/>
      <c r="M16" s="48"/>
      <c r="N16" s="49"/>
      <c r="O16" s="114"/>
      <c r="P16" s="106"/>
      <c r="Q16" s="107"/>
      <c r="R16" s="108"/>
      <c r="S16" s="14">
        <f>所属データ!$A$19</f>
        <v>100100</v>
      </c>
      <c r="T16" s="14">
        <f t="shared" si="2"/>
        <v>0</v>
      </c>
      <c r="U16" s="14" t="str">
        <f t="shared" si="0"/>
        <v/>
      </c>
      <c r="V16" s="14" t="str">
        <f t="shared" si="1"/>
        <v/>
      </c>
      <c r="W16" s="14" t="str">
        <f t="shared" si="3"/>
        <v/>
      </c>
      <c r="X16" s="14" t="str">
        <f t="shared" si="4"/>
        <v/>
      </c>
      <c r="AH16" s="35"/>
    </row>
    <row r="17" spans="1:34" ht="14.25" customHeight="1" x14ac:dyDescent="0.2">
      <c r="A17" s="66">
        <v>12</v>
      </c>
      <c r="B17" s="58"/>
      <c r="C17" s="125"/>
      <c r="D17" s="125"/>
      <c r="E17" s="58"/>
      <c r="F17" s="109" t="str">
        <f>所属データ!$G$3</f>
        <v>熊　本</v>
      </c>
      <c r="G17" s="50"/>
      <c r="H17" s="51"/>
      <c r="I17" s="50"/>
      <c r="J17" s="51"/>
      <c r="K17" s="50"/>
      <c r="L17" s="51"/>
      <c r="M17" s="50"/>
      <c r="N17" s="51"/>
      <c r="O17" s="115"/>
      <c r="P17" s="109"/>
      <c r="Q17" s="58"/>
      <c r="R17" s="110"/>
      <c r="S17" s="14">
        <f>所属データ!$A$19</f>
        <v>100100</v>
      </c>
      <c r="T17" s="14">
        <f t="shared" si="2"/>
        <v>0</v>
      </c>
      <c r="U17" s="14" t="str">
        <f t="shared" si="0"/>
        <v/>
      </c>
      <c r="V17" s="14" t="str">
        <f t="shared" si="1"/>
        <v/>
      </c>
      <c r="W17" s="14" t="str">
        <f t="shared" si="3"/>
        <v/>
      </c>
      <c r="X17" s="14" t="str">
        <f t="shared" si="4"/>
        <v/>
      </c>
      <c r="AH17" s="35"/>
    </row>
    <row r="18" spans="1:34" ht="14.25" customHeight="1" x14ac:dyDescent="0.2">
      <c r="A18" s="66">
        <v>13</v>
      </c>
      <c r="B18" s="58"/>
      <c r="C18" s="125"/>
      <c r="D18" s="125"/>
      <c r="E18" s="58"/>
      <c r="F18" s="109" t="str">
        <f>所属データ!$G$3</f>
        <v>熊　本</v>
      </c>
      <c r="G18" s="50"/>
      <c r="H18" s="51"/>
      <c r="I18" s="50"/>
      <c r="J18" s="51"/>
      <c r="K18" s="50"/>
      <c r="L18" s="51"/>
      <c r="M18" s="50"/>
      <c r="N18" s="51"/>
      <c r="O18" s="115"/>
      <c r="P18" s="109"/>
      <c r="Q18" s="58"/>
      <c r="R18" s="110"/>
      <c r="S18" s="14">
        <f>所属データ!$A$19</f>
        <v>100100</v>
      </c>
      <c r="T18" s="14">
        <f t="shared" si="2"/>
        <v>0</v>
      </c>
      <c r="U18" s="14" t="str">
        <f t="shared" si="0"/>
        <v/>
      </c>
      <c r="V18" s="14" t="str">
        <f t="shared" si="1"/>
        <v/>
      </c>
      <c r="W18" s="14" t="str">
        <f t="shared" si="3"/>
        <v/>
      </c>
      <c r="X18" s="14" t="str">
        <f t="shared" si="4"/>
        <v/>
      </c>
      <c r="AH18" s="35"/>
    </row>
    <row r="19" spans="1:34" ht="14.25" customHeight="1" x14ac:dyDescent="0.2">
      <c r="A19" s="66">
        <v>14</v>
      </c>
      <c r="B19" s="58"/>
      <c r="C19" s="125"/>
      <c r="D19" s="125"/>
      <c r="E19" s="58"/>
      <c r="F19" s="109" t="str">
        <f>所属データ!$G$3</f>
        <v>熊　本</v>
      </c>
      <c r="G19" s="50"/>
      <c r="H19" s="51"/>
      <c r="I19" s="50"/>
      <c r="J19" s="51"/>
      <c r="K19" s="50"/>
      <c r="L19" s="51"/>
      <c r="M19" s="50"/>
      <c r="N19" s="51"/>
      <c r="O19" s="115"/>
      <c r="P19" s="109"/>
      <c r="Q19" s="58"/>
      <c r="R19" s="110"/>
      <c r="S19" s="14">
        <f>所属データ!$A$19</f>
        <v>100100</v>
      </c>
      <c r="T19" s="14">
        <f t="shared" si="2"/>
        <v>0</v>
      </c>
      <c r="U19" s="14" t="str">
        <f t="shared" si="0"/>
        <v/>
      </c>
      <c r="V19" s="14" t="str">
        <f t="shared" si="1"/>
        <v/>
      </c>
      <c r="W19" s="14" t="str">
        <f t="shared" si="3"/>
        <v/>
      </c>
      <c r="X19" s="14" t="str">
        <f t="shared" si="4"/>
        <v/>
      </c>
      <c r="AH19" s="35"/>
    </row>
    <row r="20" spans="1:34" ht="14.25" customHeight="1" thickBot="1" x14ac:dyDescent="0.25">
      <c r="A20" s="67">
        <v>15</v>
      </c>
      <c r="B20" s="59"/>
      <c r="C20" s="126"/>
      <c r="D20" s="126"/>
      <c r="E20" s="59"/>
      <c r="F20" s="119" t="str">
        <f>所属データ!$G$3</f>
        <v>熊　本</v>
      </c>
      <c r="G20" s="52"/>
      <c r="H20" s="53"/>
      <c r="I20" s="52"/>
      <c r="J20" s="53"/>
      <c r="K20" s="52"/>
      <c r="L20" s="53"/>
      <c r="M20" s="52"/>
      <c r="N20" s="53"/>
      <c r="O20" s="116"/>
      <c r="P20" s="111"/>
      <c r="Q20" s="112"/>
      <c r="R20" s="113"/>
      <c r="S20" s="14">
        <f>所属データ!$A$19</f>
        <v>100100</v>
      </c>
      <c r="T20" s="14">
        <f t="shared" si="2"/>
        <v>0</v>
      </c>
      <c r="U20" s="14" t="str">
        <f t="shared" si="0"/>
        <v/>
      </c>
      <c r="V20" s="14" t="str">
        <f t="shared" si="1"/>
        <v/>
      </c>
      <c r="W20" s="14" t="str">
        <f t="shared" si="3"/>
        <v/>
      </c>
      <c r="X20" s="14" t="str">
        <f t="shared" si="4"/>
        <v/>
      </c>
      <c r="AH20" s="35"/>
    </row>
    <row r="21" spans="1:34" ht="14.25" customHeight="1" x14ac:dyDescent="0.2">
      <c r="A21" s="65">
        <v>16</v>
      </c>
      <c r="B21" s="57"/>
      <c r="C21" s="124"/>
      <c r="D21" s="124"/>
      <c r="E21" s="57"/>
      <c r="F21" s="118" t="str">
        <f>所属データ!$G$3</f>
        <v>熊　本</v>
      </c>
      <c r="G21" s="48"/>
      <c r="H21" s="49"/>
      <c r="I21" s="48"/>
      <c r="J21" s="49"/>
      <c r="K21" s="48"/>
      <c r="L21" s="49"/>
      <c r="M21" s="48"/>
      <c r="N21" s="49"/>
      <c r="O21" s="114"/>
      <c r="P21" s="106"/>
      <c r="Q21" s="107"/>
      <c r="R21" s="108"/>
      <c r="S21" s="14">
        <f>所属データ!$A$19</f>
        <v>100100</v>
      </c>
      <c r="T21" s="14">
        <f t="shared" si="2"/>
        <v>0</v>
      </c>
      <c r="U21" s="14" t="str">
        <f t="shared" si="0"/>
        <v/>
      </c>
      <c r="V21" s="14" t="str">
        <f t="shared" si="1"/>
        <v/>
      </c>
      <c r="W21" s="14" t="str">
        <f t="shared" si="3"/>
        <v/>
      </c>
      <c r="X21" s="14" t="str">
        <f t="shared" si="4"/>
        <v/>
      </c>
      <c r="AH21" s="35"/>
    </row>
    <row r="22" spans="1:34" ht="14.25" customHeight="1" x14ac:dyDescent="0.2">
      <c r="A22" s="66">
        <v>17</v>
      </c>
      <c r="B22" s="58"/>
      <c r="C22" s="125"/>
      <c r="D22" s="125"/>
      <c r="E22" s="58"/>
      <c r="F22" s="109" t="str">
        <f>所属データ!$G$3</f>
        <v>熊　本</v>
      </c>
      <c r="G22" s="50"/>
      <c r="H22" s="51"/>
      <c r="I22" s="50"/>
      <c r="J22" s="51"/>
      <c r="K22" s="50"/>
      <c r="L22" s="51"/>
      <c r="M22" s="50"/>
      <c r="N22" s="51"/>
      <c r="O22" s="115"/>
      <c r="P22" s="109"/>
      <c r="Q22" s="58"/>
      <c r="R22" s="110"/>
      <c r="S22" s="14">
        <f>所属データ!$A$19</f>
        <v>100100</v>
      </c>
      <c r="T22" s="14">
        <f t="shared" si="2"/>
        <v>0</v>
      </c>
      <c r="U22" s="14" t="str">
        <f t="shared" si="0"/>
        <v/>
      </c>
      <c r="V22" s="14" t="str">
        <f t="shared" si="1"/>
        <v/>
      </c>
      <c r="W22" s="14" t="str">
        <f t="shared" si="3"/>
        <v/>
      </c>
      <c r="X22" s="14" t="str">
        <f t="shared" si="4"/>
        <v/>
      </c>
      <c r="AH22" s="35"/>
    </row>
    <row r="23" spans="1:34" ht="14.25" customHeight="1" x14ac:dyDescent="0.2">
      <c r="A23" s="66">
        <v>18</v>
      </c>
      <c r="B23" s="58"/>
      <c r="C23" s="125"/>
      <c r="D23" s="125"/>
      <c r="E23" s="58"/>
      <c r="F23" s="109" t="str">
        <f>所属データ!$G$3</f>
        <v>熊　本</v>
      </c>
      <c r="G23" s="50"/>
      <c r="H23" s="51"/>
      <c r="I23" s="50"/>
      <c r="J23" s="51"/>
      <c r="K23" s="50"/>
      <c r="L23" s="51"/>
      <c r="M23" s="50"/>
      <c r="N23" s="51"/>
      <c r="O23" s="115"/>
      <c r="P23" s="109"/>
      <c r="Q23" s="58"/>
      <c r="R23" s="110"/>
      <c r="S23" s="14">
        <f>所属データ!$A$19</f>
        <v>100100</v>
      </c>
      <c r="T23" s="14">
        <f t="shared" si="2"/>
        <v>0</v>
      </c>
      <c r="U23" s="14" t="str">
        <f t="shared" si="0"/>
        <v/>
      </c>
      <c r="V23" s="14" t="str">
        <f t="shared" si="1"/>
        <v/>
      </c>
      <c r="W23" s="14" t="str">
        <f t="shared" si="3"/>
        <v/>
      </c>
      <c r="X23" s="14" t="str">
        <f t="shared" si="4"/>
        <v/>
      </c>
      <c r="AH23" s="35"/>
    </row>
    <row r="24" spans="1:34" ht="14.25" customHeight="1" x14ac:dyDescent="0.2">
      <c r="A24" s="66">
        <v>19</v>
      </c>
      <c r="B24" s="58"/>
      <c r="C24" s="125"/>
      <c r="D24" s="125"/>
      <c r="E24" s="58"/>
      <c r="F24" s="109" t="str">
        <f>所属データ!$G$3</f>
        <v>熊　本</v>
      </c>
      <c r="G24" s="50"/>
      <c r="H24" s="51"/>
      <c r="I24" s="50"/>
      <c r="J24" s="51"/>
      <c r="K24" s="50"/>
      <c r="L24" s="51"/>
      <c r="M24" s="50"/>
      <c r="N24" s="51"/>
      <c r="O24" s="115"/>
      <c r="P24" s="109"/>
      <c r="Q24" s="58"/>
      <c r="R24" s="110"/>
      <c r="S24" s="14">
        <f>所属データ!$A$19</f>
        <v>100100</v>
      </c>
      <c r="T24" s="14">
        <f t="shared" si="2"/>
        <v>0</v>
      </c>
      <c r="U24" s="14" t="str">
        <f t="shared" si="0"/>
        <v/>
      </c>
      <c r="V24" s="14" t="str">
        <f t="shared" si="1"/>
        <v/>
      </c>
      <c r="W24" s="14" t="str">
        <f t="shared" si="3"/>
        <v/>
      </c>
      <c r="X24" s="14" t="str">
        <f t="shared" si="4"/>
        <v/>
      </c>
      <c r="AH24" s="35"/>
    </row>
    <row r="25" spans="1:34" ht="14.25" customHeight="1" thickBot="1" x14ac:dyDescent="0.25">
      <c r="A25" s="67">
        <v>20</v>
      </c>
      <c r="B25" s="59"/>
      <c r="C25" s="126"/>
      <c r="D25" s="126"/>
      <c r="E25" s="59"/>
      <c r="F25" s="119" t="str">
        <f>所属データ!$G$3</f>
        <v>熊　本</v>
      </c>
      <c r="G25" s="52"/>
      <c r="H25" s="53"/>
      <c r="I25" s="52"/>
      <c r="J25" s="53"/>
      <c r="K25" s="52"/>
      <c r="L25" s="53"/>
      <c r="M25" s="52"/>
      <c r="N25" s="53"/>
      <c r="O25" s="116"/>
      <c r="P25" s="111"/>
      <c r="Q25" s="112"/>
      <c r="R25" s="113"/>
      <c r="S25" s="14">
        <f>所属データ!$A$19</f>
        <v>100100</v>
      </c>
      <c r="T25" s="14">
        <f t="shared" si="2"/>
        <v>0</v>
      </c>
      <c r="U25" s="14" t="str">
        <f t="shared" si="0"/>
        <v/>
      </c>
      <c r="V25" s="14" t="str">
        <f t="shared" si="1"/>
        <v/>
      </c>
      <c r="W25" s="14" t="str">
        <f t="shared" si="3"/>
        <v/>
      </c>
      <c r="X25" s="14" t="str">
        <f t="shared" si="4"/>
        <v/>
      </c>
      <c r="AH25" s="35"/>
    </row>
    <row r="26" spans="1:34" ht="14.25" customHeight="1" x14ac:dyDescent="0.2">
      <c r="A26" s="65">
        <v>21</v>
      </c>
      <c r="B26" s="57"/>
      <c r="C26" s="124"/>
      <c r="D26" s="124"/>
      <c r="E26" s="57"/>
      <c r="F26" s="118" t="str">
        <f>所属データ!$G$3</f>
        <v>熊　本</v>
      </c>
      <c r="G26" s="48"/>
      <c r="H26" s="49"/>
      <c r="I26" s="48"/>
      <c r="J26" s="49"/>
      <c r="K26" s="48"/>
      <c r="L26" s="49"/>
      <c r="M26" s="48"/>
      <c r="N26" s="49"/>
      <c r="O26" s="114"/>
      <c r="P26" s="106"/>
      <c r="Q26" s="107"/>
      <c r="R26" s="108"/>
      <c r="S26" s="14">
        <f>所属データ!$A$19</f>
        <v>100100</v>
      </c>
      <c r="T26" s="14">
        <f t="shared" si="2"/>
        <v>0</v>
      </c>
      <c r="U26" s="14" t="str">
        <f t="shared" si="0"/>
        <v/>
      </c>
      <c r="V26" s="14" t="str">
        <f t="shared" si="1"/>
        <v/>
      </c>
      <c r="W26" s="14" t="str">
        <f t="shared" si="3"/>
        <v/>
      </c>
      <c r="X26" s="14" t="str">
        <f t="shared" si="4"/>
        <v/>
      </c>
      <c r="AH26" s="35"/>
    </row>
    <row r="27" spans="1:34" ht="14.25" customHeight="1" x14ac:dyDescent="0.2">
      <c r="A27" s="66">
        <v>22</v>
      </c>
      <c r="B27" s="58"/>
      <c r="C27" s="125"/>
      <c r="D27" s="125"/>
      <c r="E27" s="58"/>
      <c r="F27" s="109" t="str">
        <f>所属データ!$G$3</f>
        <v>熊　本</v>
      </c>
      <c r="G27" s="50"/>
      <c r="H27" s="51"/>
      <c r="I27" s="50"/>
      <c r="J27" s="51"/>
      <c r="K27" s="50"/>
      <c r="L27" s="51"/>
      <c r="M27" s="50"/>
      <c r="N27" s="51"/>
      <c r="O27" s="115"/>
      <c r="P27" s="109"/>
      <c r="Q27" s="58"/>
      <c r="R27" s="110"/>
      <c r="S27" s="14">
        <f>所属データ!$A$19</f>
        <v>100100</v>
      </c>
      <c r="T27" s="14">
        <f t="shared" si="2"/>
        <v>0</v>
      </c>
      <c r="U27" s="14" t="str">
        <f t="shared" si="0"/>
        <v/>
      </c>
      <c r="V27" s="14" t="str">
        <f t="shared" si="1"/>
        <v/>
      </c>
      <c r="W27" s="14" t="str">
        <f t="shared" si="3"/>
        <v/>
      </c>
      <c r="X27" s="14" t="str">
        <f t="shared" si="4"/>
        <v/>
      </c>
      <c r="AH27" s="35"/>
    </row>
    <row r="28" spans="1:34" ht="14.25" customHeight="1" x14ac:dyDescent="0.2">
      <c r="A28" s="66">
        <v>23</v>
      </c>
      <c r="B28" s="58"/>
      <c r="C28" s="125"/>
      <c r="D28" s="125"/>
      <c r="E28" s="58"/>
      <c r="F28" s="109" t="str">
        <f>所属データ!$G$3</f>
        <v>熊　本</v>
      </c>
      <c r="G28" s="50"/>
      <c r="H28" s="51"/>
      <c r="I28" s="50"/>
      <c r="J28" s="51"/>
      <c r="K28" s="50"/>
      <c r="L28" s="51"/>
      <c r="M28" s="50"/>
      <c r="N28" s="51"/>
      <c r="O28" s="115"/>
      <c r="P28" s="109"/>
      <c r="Q28" s="58"/>
      <c r="R28" s="110"/>
      <c r="S28" s="14">
        <f>所属データ!$A$19</f>
        <v>100100</v>
      </c>
      <c r="T28" s="14">
        <f t="shared" si="2"/>
        <v>0</v>
      </c>
      <c r="U28" s="14" t="str">
        <f t="shared" si="0"/>
        <v/>
      </c>
      <c r="V28" s="14" t="str">
        <f t="shared" si="1"/>
        <v/>
      </c>
      <c r="W28" s="14" t="str">
        <f t="shared" si="3"/>
        <v/>
      </c>
      <c r="X28" s="14" t="str">
        <f t="shared" si="4"/>
        <v/>
      </c>
      <c r="AH28" s="35"/>
    </row>
    <row r="29" spans="1:34" ht="14.25" customHeight="1" x14ac:dyDescent="0.2">
      <c r="A29" s="66">
        <v>24</v>
      </c>
      <c r="B29" s="58"/>
      <c r="C29" s="125"/>
      <c r="D29" s="125"/>
      <c r="E29" s="58"/>
      <c r="F29" s="109" t="str">
        <f>所属データ!$G$3</f>
        <v>熊　本</v>
      </c>
      <c r="G29" s="50"/>
      <c r="H29" s="51"/>
      <c r="I29" s="50"/>
      <c r="J29" s="51"/>
      <c r="K29" s="50"/>
      <c r="L29" s="51"/>
      <c r="M29" s="50"/>
      <c r="N29" s="51"/>
      <c r="O29" s="115"/>
      <c r="P29" s="109"/>
      <c r="Q29" s="58"/>
      <c r="R29" s="110"/>
      <c r="S29" s="14">
        <f>所属データ!$A$19</f>
        <v>100100</v>
      </c>
      <c r="T29" s="14">
        <f t="shared" si="2"/>
        <v>0</v>
      </c>
      <c r="U29" s="14" t="str">
        <f t="shared" si="0"/>
        <v/>
      </c>
      <c r="V29" s="14" t="str">
        <f t="shared" si="1"/>
        <v/>
      </c>
      <c r="W29" s="14" t="str">
        <f t="shared" si="3"/>
        <v/>
      </c>
      <c r="X29" s="14" t="str">
        <f t="shared" si="4"/>
        <v/>
      </c>
      <c r="AH29" s="35"/>
    </row>
    <row r="30" spans="1:34" ht="14.25" customHeight="1" thickBot="1" x14ac:dyDescent="0.25">
      <c r="A30" s="67">
        <v>25</v>
      </c>
      <c r="B30" s="59"/>
      <c r="C30" s="126"/>
      <c r="D30" s="126"/>
      <c r="E30" s="59"/>
      <c r="F30" s="119" t="str">
        <f>所属データ!$G$3</f>
        <v>熊　本</v>
      </c>
      <c r="G30" s="52"/>
      <c r="H30" s="53"/>
      <c r="I30" s="52"/>
      <c r="J30" s="53"/>
      <c r="K30" s="52"/>
      <c r="L30" s="53"/>
      <c r="M30" s="52"/>
      <c r="N30" s="53"/>
      <c r="O30" s="116"/>
      <c r="P30" s="111"/>
      <c r="Q30" s="112"/>
      <c r="R30" s="113"/>
      <c r="S30" s="14">
        <f>所属データ!$A$19</f>
        <v>100100</v>
      </c>
      <c r="T30" s="14">
        <f t="shared" si="2"/>
        <v>0</v>
      </c>
      <c r="U30" s="14" t="str">
        <f t="shared" si="0"/>
        <v/>
      </c>
      <c r="V30" s="14" t="str">
        <f t="shared" si="1"/>
        <v/>
      </c>
      <c r="W30" s="14" t="str">
        <f t="shared" si="3"/>
        <v/>
      </c>
      <c r="X30" s="14" t="str">
        <f t="shared" si="4"/>
        <v/>
      </c>
      <c r="AH30" s="35"/>
    </row>
    <row r="31" spans="1:34" ht="14.25" customHeight="1" x14ac:dyDescent="0.2">
      <c r="A31" s="65">
        <v>26</v>
      </c>
      <c r="B31" s="57"/>
      <c r="C31" s="124"/>
      <c r="D31" s="124"/>
      <c r="E31" s="57"/>
      <c r="F31" s="118" t="str">
        <f>所属データ!$G$3</f>
        <v>熊　本</v>
      </c>
      <c r="G31" s="48"/>
      <c r="H31" s="49"/>
      <c r="I31" s="48"/>
      <c r="J31" s="49"/>
      <c r="K31" s="48"/>
      <c r="L31" s="49"/>
      <c r="M31" s="48"/>
      <c r="N31" s="49"/>
      <c r="O31" s="114"/>
      <c r="P31" s="106"/>
      <c r="Q31" s="107"/>
      <c r="R31" s="108"/>
      <c r="S31" s="14">
        <f>所属データ!$A$19</f>
        <v>100100</v>
      </c>
      <c r="T31" s="14">
        <f t="shared" si="2"/>
        <v>0</v>
      </c>
      <c r="U31" s="14" t="str">
        <f t="shared" si="0"/>
        <v/>
      </c>
      <c r="V31" s="14" t="str">
        <f t="shared" si="1"/>
        <v/>
      </c>
      <c r="W31" s="14" t="str">
        <f t="shared" si="3"/>
        <v/>
      </c>
      <c r="X31" s="14" t="str">
        <f t="shared" si="4"/>
        <v/>
      </c>
      <c r="AH31" s="35"/>
    </row>
    <row r="32" spans="1:34" ht="14.25" customHeight="1" x14ac:dyDescent="0.2">
      <c r="A32" s="66">
        <v>27</v>
      </c>
      <c r="B32" s="58"/>
      <c r="C32" s="125"/>
      <c r="D32" s="125"/>
      <c r="E32" s="58"/>
      <c r="F32" s="109" t="str">
        <f>所属データ!$G$3</f>
        <v>熊　本</v>
      </c>
      <c r="G32" s="50"/>
      <c r="H32" s="51"/>
      <c r="I32" s="50"/>
      <c r="J32" s="51"/>
      <c r="K32" s="50"/>
      <c r="L32" s="51"/>
      <c r="M32" s="50"/>
      <c r="N32" s="51"/>
      <c r="O32" s="115"/>
      <c r="P32" s="109"/>
      <c r="Q32" s="58"/>
      <c r="R32" s="110"/>
      <c r="S32" s="14">
        <f>所属データ!$A$19</f>
        <v>100100</v>
      </c>
      <c r="T32" s="14">
        <f t="shared" si="2"/>
        <v>0</v>
      </c>
      <c r="U32" s="14" t="str">
        <f t="shared" si="0"/>
        <v/>
      </c>
      <c r="V32" s="14" t="str">
        <f t="shared" si="1"/>
        <v/>
      </c>
      <c r="W32" s="14" t="str">
        <f t="shared" si="3"/>
        <v/>
      </c>
      <c r="X32" s="14" t="str">
        <f t="shared" si="4"/>
        <v/>
      </c>
      <c r="AH32" s="35"/>
    </row>
    <row r="33" spans="1:34" ht="14.25" customHeight="1" x14ac:dyDescent="0.2">
      <c r="A33" s="66">
        <v>28</v>
      </c>
      <c r="B33" s="58"/>
      <c r="C33" s="125"/>
      <c r="D33" s="125"/>
      <c r="E33" s="58"/>
      <c r="F33" s="109" t="str">
        <f>所属データ!$G$3</f>
        <v>熊　本</v>
      </c>
      <c r="G33" s="50"/>
      <c r="H33" s="51"/>
      <c r="I33" s="50"/>
      <c r="J33" s="51"/>
      <c r="K33" s="50"/>
      <c r="L33" s="51"/>
      <c r="M33" s="50"/>
      <c r="N33" s="51"/>
      <c r="O33" s="115"/>
      <c r="P33" s="109"/>
      <c r="Q33" s="58"/>
      <c r="R33" s="110"/>
      <c r="S33" s="14">
        <f>所属データ!$A$19</f>
        <v>100100</v>
      </c>
      <c r="T33" s="14">
        <f t="shared" si="2"/>
        <v>0</v>
      </c>
      <c r="U33" s="14" t="str">
        <f t="shared" si="0"/>
        <v/>
      </c>
      <c r="V33" s="14" t="str">
        <f t="shared" si="1"/>
        <v/>
      </c>
      <c r="W33" s="14" t="str">
        <f t="shared" si="3"/>
        <v/>
      </c>
      <c r="X33" s="14" t="str">
        <f t="shared" si="4"/>
        <v/>
      </c>
      <c r="AH33" s="35"/>
    </row>
    <row r="34" spans="1:34" ht="14.25" customHeight="1" x14ac:dyDescent="0.2">
      <c r="A34" s="66">
        <v>29</v>
      </c>
      <c r="B34" s="58"/>
      <c r="C34" s="125"/>
      <c r="D34" s="125"/>
      <c r="E34" s="58"/>
      <c r="F34" s="109" t="str">
        <f>所属データ!$G$3</f>
        <v>熊　本</v>
      </c>
      <c r="G34" s="50"/>
      <c r="H34" s="51"/>
      <c r="I34" s="50"/>
      <c r="J34" s="51"/>
      <c r="K34" s="50"/>
      <c r="L34" s="51"/>
      <c r="M34" s="50"/>
      <c r="N34" s="51"/>
      <c r="O34" s="115"/>
      <c r="P34" s="109"/>
      <c r="Q34" s="58"/>
      <c r="R34" s="110"/>
      <c r="S34" s="14">
        <f>所属データ!$A$19</f>
        <v>100100</v>
      </c>
      <c r="T34" s="14">
        <f t="shared" si="2"/>
        <v>0</v>
      </c>
      <c r="U34" s="14" t="str">
        <f t="shared" si="0"/>
        <v/>
      </c>
      <c r="V34" s="14" t="str">
        <f t="shared" si="1"/>
        <v/>
      </c>
      <c r="W34" s="14" t="str">
        <f t="shared" si="3"/>
        <v/>
      </c>
      <c r="X34" s="14" t="str">
        <f t="shared" si="4"/>
        <v/>
      </c>
      <c r="AH34" s="35"/>
    </row>
    <row r="35" spans="1:34" ht="14.25" customHeight="1" thickBot="1" x14ac:dyDescent="0.25">
      <c r="A35" s="67">
        <v>30</v>
      </c>
      <c r="B35" s="59"/>
      <c r="C35" s="126"/>
      <c r="D35" s="126"/>
      <c r="E35" s="59"/>
      <c r="F35" s="119" t="str">
        <f>所属データ!$G$3</f>
        <v>熊　本</v>
      </c>
      <c r="G35" s="52"/>
      <c r="H35" s="53"/>
      <c r="I35" s="52"/>
      <c r="J35" s="53"/>
      <c r="K35" s="52"/>
      <c r="L35" s="53"/>
      <c r="M35" s="52"/>
      <c r="N35" s="53"/>
      <c r="O35" s="116"/>
      <c r="P35" s="111"/>
      <c r="Q35" s="112"/>
      <c r="R35" s="113"/>
      <c r="S35" s="14">
        <f>所属データ!$A$19</f>
        <v>100100</v>
      </c>
      <c r="T35" s="14">
        <f t="shared" si="2"/>
        <v>0</v>
      </c>
      <c r="U35" s="14" t="str">
        <f t="shared" si="0"/>
        <v/>
      </c>
      <c r="V35" s="14" t="str">
        <f t="shared" si="1"/>
        <v/>
      </c>
      <c r="W35" s="14" t="str">
        <f t="shared" si="3"/>
        <v/>
      </c>
      <c r="X35" s="14" t="str">
        <f t="shared" si="4"/>
        <v/>
      </c>
      <c r="AH35" s="35"/>
    </row>
    <row r="36" spans="1:34" ht="14.25" customHeight="1" x14ac:dyDescent="0.2">
      <c r="A36" s="65">
        <v>31</v>
      </c>
      <c r="B36" s="57"/>
      <c r="C36" s="124"/>
      <c r="D36" s="124"/>
      <c r="E36" s="57"/>
      <c r="F36" s="118" t="str">
        <f>所属データ!$G$3</f>
        <v>熊　本</v>
      </c>
      <c r="G36" s="48"/>
      <c r="H36" s="49"/>
      <c r="I36" s="48"/>
      <c r="J36" s="49"/>
      <c r="K36" s="48"/>
      <c r="L36" s="49"/>
      <c r="M36" s="48"/>
      <c r="N36" s="49"/>
      <c r="O36" s="114"/>
      <c r="P36" s="106"/>
      <c r="Q36" s="107"/>
      <c r="R36" s="108"/>
      <c r="S36" s="14">
        <f>所属データ!$A$19</f>
        <v>100100</v>
      </c>
      <c r="T36" s="14">
        <f t="shared" si="2"/>
        <v>0</v>
      </c>
      <c r="U36" s="14" t="str">
        <f t="shared" si="0"/>
        <v/>
      </c>
      <c r="V36" s="14" t="str">
        <f t="shared" si="1"/>
        <v/>
      </c>
      <c r="W36" s="14" t="str">
        <f t="shared" si="3"/>
        <v/>
      </c>
      <c r="X36" s="14" t="str">
        <f t="shared" si="4"/>
        <v/>
      </c>
      <c r="AH36" s="35"/>
    </row>
    <row r="37" spans="1:34" ht="14.25" customHeight="1" x14ac:dyDescent="0.2">
      <c r="A37" s="66">
        <v>32</v>
      </c>
      <c r="B37" s="58"/>
      <c r="C37" s="125"/>
      <c r="D37" s="125"/>
      <c r="E37" s="58"/>
      <c r="F37" s="109" t="str">
        <f>所属データ!$G$3</f>
        <v>熊　本</v>
      </c>
      <c r="G37" s="50"/>
      <c r="H37" s="51"/>
      <c r="I37" s="50"/>
      <c r="J37" s="51"/>
      <c r="K37" s="50"/>
      <c r="L37" s="51"/>
      <c r="M37" s="50"/>
      <c r="N37" s="51"/>
      <c r="O37" s="115"/>
      <c r="P37" s="109"/>
      <c r="Q37" s="58"/>
      <c r="R37" s="110"/>
      <c r="S37" s="14">
        <f>所属データ!$A$19</f>
        <v>100100</v>
      </c>
      <c r="T37" s="14">
        <f t="shared" si="2"/>
        <v>0</v>
      </c>
      <c r="U37" s="14" t="str">
        <f t="shared" si="0"/>
        <v/>
      </c>
      <c r="V37" s="14" t="str">
        <f t="shared" si="1"/>
        <v/>
      </c>
      <c r="W37" s="14" t="str">
        <f t="shared" si="3"/>
        <v/>
      </c>
      <c r="X37" s="14" t="str">
        <f t="shared" si="4"/>
        <v/>
      </c>
      <c r="AH37" s="35"/>
    </row>
    <row r="38" spans="1:34" ht="14.25" customHeight="1" x14ac:dyDescent="0.2">
      <c r="A38" s="66">
        <v>33</v>
      </c>
      <c r="B38" s="58"/>
      <c r="C38" s="125"/>
      <c r="D38" s="125"/>
      <c r="E38" s="58"/>
      <c r="F38" s="109" t="str">
        <f>所属データ!$G$3</f>
        <v>熊　本</v>
      </c>
      <c r="G38" s="50"/>
      <c r="H38" s="51"/>
      <c r="I38" s="50"/>
      <c r="J38" s="51"/>
      <c r="K38" s="50"/>
      <c r="L38" s="51"/>
      <c r="M38" s="50"/>
      <c r="N38" s="51"/>
      <c r="O38" s="115"/>
      <c r="P38" s="109"/>
      <c r="Q38" s="58"/>
      <c r="R38" s="110"/>
      <c r="S38" s="14">
        <f>所属データ!$A$19</f>
        <v>100100</v>
      </c>
      <c r="T38" s="14">
        <f t="shared" si="2"/>
        <v>0</v>
      </c>
      <c r="U38" s="14" t="str">
        <f t="shared" si="0"/>
        <v/>
      </c>
      <c r="V38" s="14" t="str">
        <f t="shared" si="1"/>
        <v/>
      </c>
      <c r="W38" s="14" t="str">
        <f t="shared" si="3"/>
        <v/>
      </c>
      <c r="X38" s="14" t="str">
        <f t="shared" si="4"/>
        <v/>
      </c>
      <c r="AH38" s="35"/>
    </row>
    <row r="39" spans="1:34" ht="14.25" customHeight="1" x14ac:dyDescent="0.2">
      <c r="A39" s="66">
        <v>34</v>
      </c>
      <c r="B39" s="58"/>
      <c r="C39" s="125"/>
      <c r="D39" s="125"/>
      <c r="E39" s="58"/>
      <c r="F39" s="109" t="str">
        <f>所属データ!$G$3</f>
        <v>熊　本</v>
      </c>
      <c r="G39" s="50"/>
      <c r="H39" s="51"/>
      <c r="I39" s="50"/>
      <c r="J39" s="51"/>
      <c r="K39" s="50"/>
      <c r="L39" s="51"/>
      <c r="M39" s="50"/>
      <c r="N39" s="51"/>
      <c r="O39" s="115"/>
      <c r="P39" s="109"/>
      <c r="Q39" s="58"/>
      <c r="R39" s="110"/>
      <c r="S39" s="14">
        <f>所属データ!$A$19</f>
        <v>100100</v>
      </c>
      <c r="T39" s="14">
        <f t="shared" si="2"/>
        <v>0</v>
      </c>
      <c r="U39" s="14" t="str">
        <f t="shared" si="0"/>
        <v/>
      </c>
      <c r="V39" s="14" t="str">
        <f t="shared" si="1"/>
        <v/>
      </c>
      <c r="W39" s="14" t="str">
        <f t="shared" si="3"/>
        <v/>
      </c>
      <c r="X39" s="14" t="str">
        <f t="shared" si="4"/>
        <v/>
      </c>
      <c r="AH39" s="35"/>
    </row>
    <row r="40" spans="1:34" ht="14.25" customHeight="1" thickBot="1" x14ac:dyDescent="0.25">
      <c r="A40" s="67">
        <v>35</v>
      </c>
      <c r="B40" s="59"/>
      <c r="C40" s="126"/>
      <c r="D40" s="126"/>
      <c r="E40" s="59"/>
      <c r="F40" s="119" t="str">
        <f>所属データ!$G$3</f>
        <v>熊　本</v>
      </c>
      <c r="G40" s="52"/>
      <c r="H40" s="53"/>
      <c r="I40" s="52"/>
      <c r="J40" s="53"/>
      <c r="K40" s="52"/>
      <c r="L40" s="53"/>
      <c r="M40" s="52"/>
      <c r="N40" s="53"/>
      <c r="O40" s="116"/>
      <c r="P40" s="111"/>
      <c r="Q40" s="112"/>
      <c r="R40" s="113"/>
      <c r="S40" s="14">
        <f>所属データ!$A$19</f>
        <v>100100</v>
      </c>
      <c r="T40" s="14">
        <f t="shared" si="2"/>
        <v>0</v>
      </c>
      <c r="U40" s="14" t="str">
        <f t="shared" si="0"/>
        <v/>
      </c>
      <c r="V40" s="14" t="str">
        <f t="shared" si="1"/>
        <v/>
      </c>
      <c r="W40" s="14" t="str">
        <f t="shared" si="3"/>
        <v/>
      </c>
      <c r="X40" s="14" t="str">
        <f t="shared" si="4"/>
        <v/>
      </c>
      <c r="AH40" s="35"/>
    </row>
    <row r="41" spans="1:34" ht="14.25" customHeight="1" x14ac:dyDescent="0.2">
      <c r="A41" s="65">
        <v>36</v>
      </c>
      <c r="B41" s="57"/>
      <c r="C41" s="124"/>
      <c r="D41" s="124"/>
      <c r="E41" s="57"/>
      <c r="F41" s="118" t="str">
        <f>所属データ!$G$3</f>
        <v>熊　本</v>
      </c>
      <c r="G41" s="48"/>
      <c r="H41" s="49"/>
      <c r="I41" s="48"/>
      <c r="J41" s="49"/>
      <c r="K41" s="48"/>
      <c r="L41" s="49"/>
      <c r="M41" s="48"/>
      <c r="N41" s="49"/>
      <c r="O41" s="114"/>
      <c r="P41" s="106"/>
      <c r="Q41" s="107"/>
      <c r="R41" s="108"/>
      <c r="S41" s="14">
        <f>所属データ!$A$19</f>
        <v>100100</v>
      </c>
      <c r="T41" s="14">
        <f t="shared" si="2"/>
        <v>0</v>
      </c>
      <c r="U41" s="14" t="str">
        <f t="shared" si="0"/>
        <v/>
      </c>
      <c r="V41" s="14" t="str">
        <f t="shared" si="1"/>
        <v/>
      </c>
      <c r="W41" s="14" t="str">
        <f t="shared" si="3"/>
        <v/>
      </c>
      <c r="X41" s="14" t="str">
        <f t="shared" si="4"/>
        <v/>
      </c>
      <c r="AH41" s="35"/>
    </row>
    <row r="42" spans="1:34" ht="14.25" customHeight="1" x14ac:dyDescent="0.2">
      <c r="A42" s="66">
        <v>37</v>
      </c>
      <c r="B42" s="58"/>
      <c r="C42" s="125"/>
      <c r="D42" s="125"/>
      <c r="E42" s="58"/>
      <c r="F42" s="109" t="str">
        <f>所属データ!$G$3</f>
        <v>熊　本</v>
      </c>
      <c r="G42" s="50"/>
      <c r="H42" s="51"/>
      <c r="I42" s="50"/>
      <c r="J42" s="51"/>
      <c r="K42" s="50"/>
      <c r="L42" s="51"/>
      <c r="M42" s="50"/>
      <c r="N42" s="51"/>
      <c r="O42" s="115"/>
      <c r="P42" s="109"/>
      <c r="Q42" s="58"/>
      <c r="R42" s="110"/>
      <c r="S42" s="14">
        <f>所属データ!$A$19</f>
        <v>100100</v>
      </c>
      <c r="T42" s="14">
        <f t="shared" si="2"/>
        <v>0</v>
      </c>
      <c r="U42" s="14" t="str">
        <f t="shared" si="0"/>
        <v/>
      </c>
      <c r="V42" s="14" t="str">
        <f t="shared" si="1"/>
        <v/>
      </c>
      <c r="W42" s="14" t="str">
        <f t="shared" si="3"/>
        <v/>
      </c>
      <c r="X42" s="14" t="str">
        <f t="shared" si="4"/>
        <v/>
      </c>
      <c r="AH42" s="35"/>
    </row>
    <row r="43" spans="1:34" ht="14.25" customHeight="1" x14ac:dyDescent="0.2">
      <c r="A43" s="66">
        <v>38</v>
      </c>
      <c r="B43" s="58"/>
      <c r="C43" s="125"/>
      <c r="D43" s="125"/>
      <c r="E43" s="58"/>
      <c r="F43" s="109" t="str">
        <f>所属データ!$G$3</f>
        <v>熊　本</v>
      </c>
      <c r="G43" s="50"/>
      <c r="H43" s="51"/>
      <c r="I43" s="50"/>
      <c r="J43" s="51"/>
      <c r="K43" s="50"/>
      <c r="L43" s="51"/>
      <c r="M43" s="50"/>
      <c r="N43" s="51"/>
      <c r="O43" s="115"/>
      <c r="P43" s="109"/>
      <c r="Q43" s="58"/>
      <c r="R43" s="110"/>
      <c r="S43" s="14">
        <f>所属データ!$A$19</f>
        <v>100100</v>
      </c>
      <c r="T43" s="14">
        <f t="shared" si="2"/>
        <v>0</v>
      </c>
      <c r="U43" s="14" t="str">
        <f t="shared" si="0"/>
        <v/>
      </c>
      <c r="V43" s="14" t="str">
        <f t="shared" si="1"/>
        <v/>
      </c>
      <c r="W43" s="14" t="str">
        <f t="shared" si="3"/>
        <v/>
      </c>
      <c r="X43" s="14" t="str">
        <f t="shared" si="4"/>
        <v/>
      </c>
      <c r="AH43" s="35"/>
    </row>
    <row r="44" spans="1:34" ht="14.25" customHeight="1" x14ac:dyDescent="0.2">
      <c r="A44" s="66">
        <v>39</v>
      </c>
      <c r="B44" s="58"/>
      <c r="C44" s="125"/>
      <c r="D44" s="125"/>
      <c r="E44" s="58"/>
      <c r="F44" s="109" t="str">
        <f>所属データ!$G$3</f>
        <v>熊　本</v>
      </c>
      <c r="G44" s="50"/>
      <c r="H44" s="51"/>
      <c r="I44" s="50"/>
      <c r="J44" s="51"/>
      <c r="K44" s="50"/>
      <c r="L44" s="51"/>
      <c r="M44" s="50"/>
      <c r="N44" s="51"/>
      <c r="O44" s="115"/>
      <c r="P44" s="109"/>
      <c r="Q44" s="58"/>
      <c r="R44" s="110"/>
      <c r="S44" s="14">
        <f>所属データ!$A$19</f>
        <v>100100</v>
      </c>
      <c r="T44" s="14">
        <f t="shared" si="2"/>
        <v>0</v>
      </c>
      <c r="U44" s="14" t="str">
        <f t="shared" si="0"/>
        <v/>
      </c>
      <c r="V44" s="14" t="str">
        <f t="shared" si="1"/>
        <v/>
      </c>
      <c r="W44" s="14" t="str">
        <f t="shared" si="3"/>
        <v/>
      </c>
      <c r="X44" s="14" t="str">
        <f t="shared" si="4"/>
        <v/>
      </c>
      <c r="AH44" s="35"/>
    </row>
    <row r="45" spans="1:34" ht="14.25" customHeight="1" thickBot="1" x14ac:dyDescent="0.25">
      <c r="A45" s="67">
        <v>40</v>
      </c>
      <c r="B45" s="59"/>
      <c r="C45" s="126"/>
      <c r="D45" s="126"/>
      <c r="E45" s="59"/>
      <c r="F45" s="119" t="str">
        <f>所属データ!$G$3</f>
        <v>熊　本</v>
      </c>
      <c r="G45" s="52"/>
      <c r="H45" s="53"/>
      <c r="I45" s="52"/>
      <c r="J45" s="53"/>
      <c r="K45" s="52"/>
      <c r="L45" s="53"/>
      <c r="M45" s="52"/>
      <c r="N45" s="53"/>
      <c r="O45" s="116"/>
      <c r="P45" s="111"/>
      <c r="Q45" s="112"/>
      <c r="R45" s="113"/>
      <c r="S45" s="14">
        <f>所属データ!$A$19</f>
        <v>100100</v>
      </c>
      <c r="T45" s="14">
        <f t="shared" si="2"/>
        <v>0</v>
      </c>
      <c r="U45" s="14" t="str">
        <f t="shared" si="0"/>
        <v/>
      </c>
      <c r="V45" s="14" t="str">
        <f t="shared" si="1"/>
        <v/>
      </c>
      <c r="W45" s="14" t="str">
        <f t="shared" si="3"/>
        <v/>
      </c>
      <c r="X45" s="14" t="str">
        <f t="shared" si="4"/>
        <v/>
      </c>
      <c r="AH45" s="35"/>
    </row>
    <row r="46" spans="1:34" ht="14.25" customHeight="1" x14ac:dyDescent="0.2">
      <c r="A46" s="65">
        <v>41</v>
      </c>
      <c r="B46" s="57"/>
      <c r="C46" s="124"/>
      <c r="D46" s="124"/>
      <c r="E46" s="57"/>
      <c r="F46" s="118" t="str">
        <f>所属データ!$G$3</f>
        <v>熊　本</v>
      </c>
      <c r="G46" s="48"/>
      <c r="H46" s="49"/>
      <c r="I46" s="48"/>
      <c r="J46" s="49"/>
      <c r="K46" s="48"/>
      <c r="L46" s="49"/>
      <c r="M46" s="48"/>
      <c r="N46" s="49"/>
      <c r="O46" s="114"/>
      <c r="P46" s="106"/>
      <c r="Q46" s="107"/>
      <c r="R46" s="108"/>
      <c r="S46" s="14">
        <f>所属データ!$A$19</f>
        <v>100100</v>
      </c>
      <c r="T46" s="14">
        <f t="shared" si="2"/>
        <v>0</v>
      </c>
      <c r="U46" s="14" t="str">
        <f t="shared" si="0"/>
        <v/>
      </c>
      <c r="V46" s="14" t="str">
        <f t="shared" si="1"/>
        <v/>
      </c>
      <c r="W46" s="14" t="str">
        <f t="shared" si="3"/>
        <v/>
      </c>
      <c r="X46" s="14" t="str">
        <f t="shared" si="4"/>
        <v/>
      </c>
      <c r="AH46" s="35"/>
    </row>
    <row r="47" spans="1:34" ht="14.25" customHeight="1" x14ac:dyDescent="0.2">
      <c r="A47" s="66">
        <v>42</v>
      </c>
      <c r="B47" s="58"/>
      <c r="C47" s="125"/>
      <c r="D47" s="125"/>
      <c r="E47" s="58"/>
      <c r="F47" s="109" t="str">
        <f>所属データ!$G$3</f>
        <v>熊　本</v>
      </c>
      <c r="G47" s="50"/>
      <c r="H47" s="51"/>
      <c r="I47" s="50"/>
      <c r="J47" s="51"/>
      <c r="K47" s="50"/>
      <c r="L47" s="51"/>
      <c r="M47" s="50"/>
      <c r="N47" s="51"/>
      <c r="O47" s="115"/>
      <c r="P47" s="109"/>
      <c r="Q47" s="58"/>
      <c r="R47" s="110"/>
      <c r="S47" s="14">
        <f>所属データ!$A$19</f>
        <v>100100</v>
      </c>
      <c r="T47" s="14">
        <f t="shared" si="2"/>
        <v>0</v>
      </c>
      <c r="U47" s="14" t="str">
        <f t="shared" si="0"/>
        <v/>
      </c>
      <c r="V47" s="14" t="str">
        <f t="shared" si="1"/>
        <v/>
      </c>
      <c r="W47" s="14" t="str">
        <f t="shared" si="3"/>
        <v/>
      </c>
      <c r="X47" s="14" t="str">
        <f t="shared" si="4"/>
        <v/>
      </c>
      <c r="AH47" s="35"/>
    </row>
    <row r="48" spans="1:34" ht="14.25" customHeight="1" x14ac:dyDescent="0.2">
      <c r="A48" s="66">
        <v>43</v>
      </c>
      <c r="B48" s="58"/>
      <c r="C48" s="125"/>
      <c r="D48" s="125"/>
      <c r="E48" s="58"/>
      <c r="F48" s="109" t="str">
        <f>所属データ!$G$3</f>
        <v>熊　本</v>
      </c>
      <c r="G48" s="50"/>
      <c r="H48" s="51"/>
      <c r="I48" s="50"/>
      <c r="J48" s="51"/>
      <c r="K48" s="50"/>
      <c r="L48" s="51"/>
      <c r="M48" s="50"/>
      <c r="N48" s="51"/>
      <c r="O48" s="115"/>
      <c r="P48" s="109"/>
      <c r="Q48" s="58"/>
      <c r="R48" s="110"/>
      <c r="S48" s="14">
        <f>所属データ!$A$19</f>
        <v>100100</v>
      </c>
      <c r="T48" s="14">
        <f t="shared" si="2"/>
        <v>0</v>
      </c>
      <c r="U48" s="14" t="str">
        <f t="shared" si="0"/>
        <v/>
      </c>
      <c r="V48" s="14" t="str">
        <f t="shared" si="1"/>
        <v/>
      </c>
      <c r="W48" s="14" t="str">
        <f t="shared" si="3"/>
        <v/>
      </c>
      <c r="X48" s="14" t="str">
        <f t="shared" si="4"/>
        <v/>
      </c>
      <c r="AH48" s="35"/>
    </row>
    <row r="49" spans="1:34" ht="14.25" customHeight="1" x14ac:dyDescent="0.2">
      <c r="A49" s="66">
        <v>44</v>
      </c>
      <c r="B49" s="58"/>
      <c r="C49" s="125"/>
      <c r="D49" s="125"/>
      <c r="E49" s="58"/>
      <c r="F49" s="109" t="str">
        <f>所属データ!$G$3</f>
        <v>熊　本</v>
      </c>
      <c r="G49" s="50"/>
      <c r="H49" s="51"/>
      <c r="I49" s="50"/>
      <c r="J49" s="51"/>
      <c r="K49" s="50"/>
      <c r="L49" s="51"/>
      <c r="M49" s="50"/>
      <c r="N49" s="51"/>
      <c r="O49" s="115"/>
      <c r="P49" s="109"/>
      <c r="Q49" s="58"/>
      <c r="R49" s="110"/>
      <c r="S49" s="14">
        <f>所属データ!$A$19</f>
        <v>100100</v>
      </c>
      <c r="T49" s="14">
        <f t="shared" si="2"/>
        <v>0</v>
      </c>
      <c r="U49" s="14" t="str">
        <f t="shared" si="0"/>
        <v/>
      </c>
      <c r="V49" s="14" t="str">
        <f t="shared" si="1"/>
        <v/>
      </c>
      <c r="W49" s="14" t="str">
        <f t="shared" si="3"/>
        <v/>
      </c>
      <c r="X49" s="14" t="str">
        <f t="shared" si="4"/>
        <v/>
      </c>
      <c r="AH49" s="35"/>
    </row>
    <row r="50" spans="1:34" ht="14.25" customHeight="1" thickBot="1" x14ac:dyDescent="0.25">
      <c r="A50" s="67">
        <v>45</v>
      </c>
      <c r="B50" s="59"/>
      <c r="C50" s="126"/>
      <c r="D50" s="126"/>
      <c r="E50" s="59"/>
      <c r="F50" s="119" t="str">
        <f>所属データ!$G$3</f>
        <v>熊　本</v>
      </c>
      <c r="G50" s="52"/>
      <c r="H50" s="53"/>
      <c r="I50" s="52"/>
      <c r="J50" s="53"/>
      <c r="K50" s="52"/>
      <c r="L50" s="53"/>
      <c r="M50" s="52"/>
      <c r="N50" s="53"/>
      <c r="O50" s="116"/>
      <c r="P50" s="111"/>
      <c r="Q50" s="112"/>
      <c r="R50" s="113"/>
      <c r="S50" s="14">
        <f>所属データ!$A$19</f>
        <v>100100</v>
      </c>
      <c r="T50" s="14">
        <f t="shared" si="2"/>
        <v>0</v>
      </c>
      <c r="U50" s="14" t="str">
        <f t="shared" si="0"/>
        <v/>
      </c>
      <c r="V50" s="14" t="str">
        <f t="shared" si="1"/>
        <v/>
      </c>
      <c r="W50" s="14" t="str">
        <f t="shared" si="3"/>
        <v/>
      </c>
      <c r="X50" s="14" t="str">
        <f t="shared" si="4"/>
        <v/>
      </c>
      <c r="AH50" s="35"/>
    </row>
    <row r="51" spans="1:34" ht="14.7" customHeight="1" x14ac:dyDescent="0.2"/>
    <row r="52" spans="1:34" ht="15.75" customHeight="1" x14ac:dyDescent="0.2"/>
    <row r="53" spans="1:34" ht="15.75" hidden="1" customHeight="1" x14ac:dyDescent="0.2">
      <c r="B53" s="14" t="s">
        <v>113</v>
      </c>
      <c r="C53" s="14" t="s">
        <v>6</v>
      </c>
      <c r="D53" s="14" t="s">
        <v>2</v>
      </c>
      <c r="E53" s="14" t="s">
        <v>10</v>
      </c>
      <c r="G53" s="14" t="s">
        <v>11</v>
      </c>
      <c r="I53" s="14" t="s">
        <v>108</v>
      </c>
      <c r="J53" t="s">
        <v>33</v>
      </c>
    </row>
    <row r="54" spans="1:34" ht="15.75" hidden="1" customHeight="1" x14ac:dyDescent="0.2">
      <c r="A54" s="105"/>
      <c r="B54" s="105" t="str">
        <f>IF(所属データ!$E$3="小学",C54,IF(所属データ!$E$3="中学",D54,IF(所属データ!$E$3="高校",E54,IF(所属データ!$E$3="一般",G54,""))))</f>
        <v>１００ｍA</v>
      </c>
      <c r="C54" s="14" t="s">
        <v>119</v>
      </c>
      <c r="D54" s="14" t="s">
        <v>115</v>
      </c>
      <c r="E54" s="14" t="s">
        <v>115</v>
      </c>
      <c r="G54" s="14" t="s">
        <v>115</v>
      </c>
      <c r="H54" s="16"/>
      <c r="J54" t="s">
        <v>34</v>
      </c>
    </row>
    <row r="55" spans="1:34" ht="15.75" hidden="1" customHeight="1" x14ac:dyDescent="0.2">
      <c r="A55" s="105">
        <f>IF(所属データ!$E$3="小学",B55,IF(所属データ!$E$3="中学",C55,IF(所属データ!$E$3="高校",D55,IF(所属データ!$E$3="一般",F55,""))))</f>
        <v>0</v>
      </c>
      <c r="B55" s="105" t="str">
        <f>IF(所属データ!$E$3="小学",C55,IF(所属データ!$E$3="中学",D55,IF(所属データ!$E$3="高校",E55,IF(所属データ!$E$3="一般",G55,""))))</f>
        <v>１００ｍB</v>
      </c>
      <c r="D55" s="14" t="s">
        <v>116</v>
      </c>
      <c r="E55" s="14" t="s">
        <v>116</v>
      </c>
      <c r="G55" s="14" t="s">
        <v>116</v>
      </c>
      <c r="H55" s="16"/>
      <c r="J55" t="s">
        <v>35</v>
      </c>
    </row>
    <row r="56" spans="1:34" ht="15.75" hidden="1" customHeight="1" x14ac:dyDescent="0.2">
      <c r="A56" s="105">
        <f>IF(所属データ!$E$3="小学",B56,IF(所属データ!$E$3="中学",C56,IF(所属データ!$E$3="高校",D56,IF(所属データ!$E$3="一般",F56,""))))</f>
        <v>0</v>
      </c>
      <c r="B56" s="105" t="str">
        <f>IF(所属データ!$E$3="小学",C56,IF(所属データ!$E$3="中学",D56,IF(所属データ!$E$3="高校",E56,IF(所属データ!$E$3="一般",G56,""))))</f>
        <v>２００ｍ</v>
      </c>
      <c r="D56" s="14" t="s">
        <v>117</v>
      </c>
      <c r="E56" s="14" t="s">
        <v>117</v>
      </c>
      <c r="G56" s="14" t="s">
        <v>117</v>
      </c>
      <c r="H56" s="16"/>
      <c r="J56" t="s">
        <v>36</v>
      </c>
    </row>
    <row r="57" spans="1:34" ht="15.75" hidden="1" customHeight="1" x14ac:dyDescent="0.2">
      <c r="A57" s="105">
        <f>IF(所属データ!$E$3="小学",B57,IF(所属データ!$E$3="中学",C57,IF(所属データ!$E$3="高校",D57,IF(所属データ!$E$3="一般",F57,""))))</f>
        <v>0</v>
      </c>
      <c r="B57" s="105" t="str">
        <f>IF(所属データ!$E$3="小学",C57,IF(所属データ!$E$3="中学",D57,IF(所属データ!$E$3="高校",E57,IF(所属データ!$E$3="一般",G57,""))))</f>
        <v>４００ｍ</v>
      </c>
      <c r="D57" s="14" t="s">
        <v>118</v>
      </c>
      <c r="E57" s="14" t="s">
        <v>118</v>
      </c>
      <c r="G57" s="14" t="s">
        <v>118</v>
      </c>
      <c r="H57" s="16"/>
      <c r="J57" t="s">
        <v>37</v>
      </c>
    </row>
    <row r="58" spans="1:34" ht="15.75" hidden="1" customHeight="1" x14ac:dyDescent="0.2">
      <c r="A58" s="105">
        <f>IF(所属データ!$E$3="小学",B58,IF(所属データ!$E$3="中学",C58,IF(所属データ!$E$3="高校",D58,IF(所属データ!$E$3="一般",F58,""))))</f>
        <v>0</v>
      </c>
      <c r="B58" s="105">
        <f>IF(所属データ!$E$3="小学",C58,IF(所属データ!$E$3="中学",D58,IF(所属データ!$E$3="高校",E58,IF(所属データ!$E$3="一般",G58,""))))</f>
        <v>0</v>
      </c>
      <c r="F58" s="16"/>
      <c r="H58" s="16"/>
      <c r="J58" t="s">
        <v>38</v>
      </c>
    </row>
    <row r="59" spans="1:34" ht="15.75" hidden="1" customHeight="1" x14ac:dyDescent="0.2">
      <c r="A59" s="105">
        <f>IF(所属データ!$E$3="小学",B59,IF(所属データ!$E$3="中学",C59,IF(所属データ!$E$3="高校",D59,IF(所属データ!$E$3="一般",F59,""))))</f>
        <v>0</v>
      </c>
      <c r="B59" s="105">
        <f>IF(所属データ!$E$3="小学",C59,IF(所属データ!$E$3="中学",D59,IF(所属データ!$E$3="高校",E59,IF(所属データ!$E$3="一般",G59,""))))</f>
        <v>0</v>
      </c>
      <c r="F59" s="16"/>
      <c r="H59" s="16"/>
      <c r="J59" t="s">
        <v>39</v>
      </c>
    </row>
    <row r="60" spans="1:34" ht="15.75" hidden="1" customHeight="1" x14ac:dyDescent="0.2">
      <c r="A60" s="105">
        <f>IF(所属データ!$E$3="小学",B60,IF(所属データ!$E$3="中学",C60,IF(所属データ!$E$3="高校",D60,IF(所属データ!$E$3="一般",F60,""))))</f>
        <v>0</v>
      </c>
      <c r="B60" s="105">
        <f>IF(所属データ!$E$3="小学",C60,IF(所属データ!$E$3="中学",D60,IF(所属データ!$E$3="高校",E60,IF(所属データ!$E$3="一般",G60,""))))</f>
        <v>0</v>
      </c>
      <c r="F60" s="16"/>
      <c r="J60" t="s">
        <v>40</v>
      </c>
    </row>
    <row r="61" spans="1:34" ht="15.75" hidden="1" customHeight="1" x14ac:dyDescent="0.2">
      <c r="A61" s="105">
        <f>IF(所属データ!$E$3="小学",B61,IF(所属データ!$E$3="中学",C61,IF(所属データ!$E$3="高校",D61,IF(所属データ!$E$3="一般",F61,""))))</f>
        <v>0</v>
      </c>
      <c r="B61" s="105">
        <f>IF(所属データ!$E$3="小学",C61,IF(所属データ!$E$3="中学",D61,IF(所属データ!$E$3="高校",E61,IF(所属データ!$E$3="一般",G61,""))))</f>
        <v>0</v>
      </c>
      <c r="F61" s="16"/>
      <c r="J61" t="s">
        <v>41</v>
      </c>
    </row>
    <row r="62" spans="1:34" ht="15.75" hidden="1" customHeight="1" x14ac:dyDescent="0.2">
      <c r="A62" s="105">
        <f>IF(所属データ!$E$3="小学",B62,IF(所属データ!$E$3="中学",C62,IF(所属データ!$E$3="高校",D62,IF(所属データ!$E$3="一般",F62,""))))</f>
        <v>0</v>
      </c>
      <c r="B62" s="105">
        <f>IF(所属データ!$E$3="小学",C62,IF(所属データ!$E$3="中学",D62,IF(所属データ!$E$3="高校",E62,IF(所属データ!$E$3="一般",G62,""))))</f>
        <v>0</v>
      </c>
      <c r="E62" s="16"/>
      <c r="G62" s="16"/>
      <c r="J62" t="s">
        <v>42</v>
      </c>
    </row>
    <row r="63" spans="1:34" ht="15.75" hidden="1" customHeight="1" x14ac:dyDescent="0.2">
      <c r="A63" s="105">
        <f>IF(所属データ!$E$3="小学",B63,IF(所属データ!$E$3="中学",C63,IF(所属データ!$E$3="高校",D63,IF(所属データ!$E$3="一般",F63,""))))</f>
        <v>0</v>
      </c>
      <c r="B63" s="105">
        <f>IF(所属データ!$E$3="小学",C63,IF(所属データ!$E$3="中学",D63,IF(所属データ!$E$3="高校",E63,IF(所属データ!$E$3="一般",G63,""))))</f>
        <v>0</v>
      </c>
      <c r="E63" s="16"/>
      <c r="F63" s="16"/>
      <c r="G63" s="16"/>
      <c r="J63" t="s">
        <v>43</v>
      </c>
    </row>
    <row r="64" spans="1:34" ht="15.75" hidden="1" customHeight="1" x14ac:dyDescent="0.2">
      <c r="A64" s="105">
        <f>IF(所属データ!$E$3="小学",B64,IF(所属データ!$E$3="中学",C64,IF(所属データ!$E$3="高校",D64,IF(所属データ!$E$3="一般",F64,""))))</f>
        <v>0</v>
      </c>
      <c r="B64" s="105">
        <f>IF(所属データ!$E$3="小学",C64,IF(所属データ!$E$3="中学",D64,IF(所属データ!$E$3="高校",E64,IF(所属データ!$E$3="一般",G64,""))))</f>
        <v>0</v>
      </c>
      <c r="E64" s="16"/>
      <c r="F64" s="16"/>
      <c r="G64" s="16"/>
      <c r="J64" t="s">
        <v>44</v>
      </c>
    </row>
    <row r="65" spans="1:10" ht="15.75" hidden="1" customHeight="1" x14ac:dyDescent="0.2">
      <c r="A65" s="105">
        <f>IF(所属データ!$E$3="小学",B65,IF(所属データ!$E$3="中学",C65,IF(所属データ!$E$3="高校",D65,IF(所属データ!$E$3="一般",F65,""))))</f>
        <v>0</v>
      </c>
      <c r="B65" s="105">
        <f>IF(所属データ!$E$3="小学",C65,IF(所属データ!$E$3="中学",D65,IF(所属データ!$E$3="高校",E65,IF(所属データ!$E$3="一般",G65,""))))</f>
        <v>0</v>
      </c>
      <c r="E65" s="16"/>
      <c r="F65" s="16"/>
      <c r="G65" s="16"/>
      <c r="J65" t="s">
        <v>45</v>
      </c>
    </row>
    <row r="66" spans="1:10" ht="15.75" hidden="1" customHeight="1" x14ac:dyDescent="0.2">
      <c r="A66" s="105">
        <f>IF(所属データ!$E$3="小学",B66,IF(所属データ!$E$3="中学",C66,IF(所属データ!$E$3="高校",D66,IF(所属データ!$E$3="一般",F66,""))))</f>
        <v>0</v>
      </c>
      <c r="B66" s="105">
        <f>IF(所属データ!$E$3="小学",C66,IF(所属データ!$E$3="中学",D66,IF(所属データ!$E$3="高校",E66,IF(所属データ!$E$3="一般",G66,""))))</f>
        <v>0</v>
      </c>
      <c r="D66" s="16"/>
      <c r="E66" s="16"/>
      <c r="F66" s="16"/>
      <c r="G66" s="16"/>
      <c r="J66" t="s">
        <v>46</v>
      </c>
    </row>
    <row r="67" spans="1:10" ht="15.75" hidden="1" customHeight="1" x14ac:dyDescent="0.2">
      <c r="B67" s="105" t="str">
        <f>IF(所属データ!$E$3="中学",C67,IF(所属データ!$E$3="高校",E68,G68))</f>
        <v>　</v>
      </c>
      <c r="C67" s="14" t="s">
        <v>109</v>
      </c>
      <c r="E67" s="16" t="s">
        <v>109</v>
      </c>
      <c r="F67" s="16"/>
      <c r="G67" s="68" t="s">
        <v>109</v>
      </c>
      <c r="J67" t="s">
        <v>47</v>
      </c>
    </row>
    <row r="68" spans="1:10" ht="15.75" hidden="1" customHeight="1" x14ac:dyDescent="0.2">
      <c r="B68" s="105" t="str">
        <f>IF(所属データ!$E$3="中学",C68,IF(所属データ!$E$3="高校",E69,G69))</f>
        <v>　</v>
      </c>
      <c r="C68" s="14" t="s">
        <v>109</v>
      </c>
      <c r="E68" s="16" t="s">
        <v>109</v>
      </c>
      <c r="F68" s="16"/>
      <c r="G68" s="68" t="s">
        <v>109</v>
      </c>
      <c r="J68" t="s">
        <v>48</v>
      </c>
    </row>
    <row r="69" spans="1:10" ht="15.75" hidden="1" customHeight="1" x14ac:dyDescent="0.2">
      <c r="B69" s="105">
        <f>IF(所属データ!$E$3="中学",C69,IF(所属データ!$E$3="高校",E70,G70))</f>
        <v>0</v>
      </c>
      <c r="E69" s="16" t="s">
        <v>109</v>
      </c>
      <c r="F69" s="16"/>
      <c r="G69" s="68" t="s">
        <v>109</v>
      </c>
      <c r="J69" t="s">
        <v>49</v>
      </c>
    </row>
    <row r="70" spans="1:10" ht="15.75" hidden="1" customHeight="1" x14ac:dyDescent="0.2">
      <c r="B70" s="105">
        <f>IF(所属データ!$E$3="中学",C70,IF(所属データ!$E$3="高校",E71,G71))</f>
        <v>0</v>
      </c>
      <c r="E70" s="16"/>
      <c r="F70" s="16"/>
      <c r="G70" s="68"/>
      <c r="J70" t="s">
        <v>50</v>
      </c>
    </row>
    <row r="71" spans="1:10" ht="15.75" hidden="1" customHeight="1" x14ac:dyDescent="0.2">
      <c r="B71" s="105">
        <f>IF(所属データ!$E$3="中学",C71,IF(所属データ!$E$3="高校",E72,G72))</f>
        <v>0</v>
      </c>
      <c r="F71" s="16"/>
      <c r="J71" t="s">
        <v>51</v>
      </c>
    </row>
    <row r="72" spans="1:10" ht="15.75" hidden="1" customHeight="1" x14ac:dyDescent="0.2">
      <c r="B72" s="105">
        <f>IF(所属データ!$E$3="中学",C72,IF(所属データ!$E$3="高校",E73,G73))</f>
        <v>0</v>
      </c>
      <c r="J72" t="s">
        <v>52</v>
      </c>
    </row>
    <row r="73" spans="1:10" ht="15.75" hidden="1" customHeight="1" x14ac:dyDescent="0.2">
      <c r="B73" s="105">
        <f>IF(所属データ!$E$3="中学",C73,IF(所属データ!$E$3="高校",E74,G74))</f>
        <v>0</v>
      </c>
      <c r="J73" t="s">
        <v>53</v>
      </c>
    </row>
    <row r="74" spans="1:10" ht="15.75" hidden="1" customHeight="1" x14ac:dyDescent="0.2">
      <c r="B74" s="105">
        <f>IF(所属データ!$E$3="中学",C74,IF(所属データ!$E$3="高校",E75,G75))</f>
        <v>0</v>
      </c>
      <c r="J74" t="s">
        <v>54</v>
      </c>
    </row>
    <row r="75" spans="1:10" ht="15.75" hidden="1" customHeight="1" x14ac:dyDescent="0.2">
      <c r="B75" s="105">
        <f>IF(所属データ!$E$3="中学",C75,IF(所属データ!$E$3="高校",E76,G76))</f>
        <v>0</v>
      </c>
      <c r="J75" t="s">
        <v>55</v>
      </c>
    </row>
    <row r="76" spans="1:10" ht="15.75" hidden="1" customHeight="1" x14ac:dyDescent="0.2">
      <c r="B76" s="105">
        <f>IF(所属データ!$E$3="中学",C76,IF(所属データ!$E$3="高校",E77,G77))</f>
        <v>0</v>
      </c>
      <c r="J76" t="s">
        <v>56</v>
      </c>
    </row>
    <row r="77" spans="1:10" ht="15.75" hidden="1" customHeight="1" x14ac:dyDescent="0.2">
      <c r="B77" s="105">
        <f>IF(所属データ!$E$3="中学",C77,IF(所属データ!$E$3="高校",E78,G78))</f>
        <v>0</v>
      </c>
      <c r="J77" t="s">
        <v>57</v>
      </c>
    </row>
    <row r="78" spans="1:10" ht="15.75" hidden="1" customHeight="1" x14ac:dyDescent="0.2">
      <c r="B78" s="105">
        <f>IF(所属データ!$E$3="中学",C78,IF(所属データ!$E$3="高校",E79,G79))</f>
        <v>0</v>
      </c>
      <c r="J78" t="s">
        <v>58</v>
      </c>
    </row>
    <row r="79" spans="1:10" ht="15.75" hidden="1" customHeight="1" x14ac:dyDescent="0.2">
      <c r="B79" s="105">
        <f>IF(所属データ!$E$3="中学",C79,IF(所属データ!$E$3="高校",E80,G80))</f>
        <v>0</v>
      </c>
      <c r="J79" t="s">
        <v>59</v>
      </c>
    </row>
    <row r="80" spans="1:10" ht="15.75" hidden="1" customHeight="1" x14ac:dyDescent="0.2">
      <c r="B80" s="105">
        <f>IF(所属データ!$E$3="中学",C80,IF(所属データ!$E$3="高校",E81,G81))</f>
        <v>0</v>
      </c>
      <c r="J80" t="s">
        <v>60</v>
      </c>
    </row>
    <row r="81" spans="10:10" ht="14.7" hidden="1" customHeight="1" x14ac:dyDescent="0.2">
      <c r="J81" t="s">
        <v>61</v>
      </c>
    </row>
    <row r="82" spans="10:10" ht="14.7" hidden="1" customHeight="1" x14ac:dyDescent="0.2">
      <c r="J82" t="s">
        <v>62</v>
      </c>
    </row>
    <row r="83" spans="10:10" ht="14.7" hidden="1" customHeight="1" x14ac:dyDescent="0.2">
      <c r="J83" t="s">
        <v>63</v>
      </c>
    </row>
    <row r="84" spans="10:10" ht="14.7" hidden="1" customHeight="1" x14ac:dyDescent="0.2">
      <c r="J84" t="s">
        <v>64</v>
      </c>
    </row>
    <row r="85" spans="10:10" ht="14.7" hidden="1" customHeight="1" x14ac:dyDescent="0.2">
      <c r="J85" t="s">
        <v>65</v>
      </c>
    </row>
    <row r="86" spans="10:10" ht="14.7" hidden="1" customHeight="1" x14ac:dyDescent="0.2">
      <c r="J86" t="s">
        <v>66</v>
      </c>
    </row>
    <row r="87" spans="10:10" ht="14.7" hidden="1" customHeight="1" x14ac:dyDescent="0.2">
      <c r="J87" t="s">
        <v>67</v>
      </c>
    </row>
    <row r="88" spans="10:10" ht="14.7" hidden="1" customHeight="1" x14ac:dyDescent="0.2">
      <c r="J88" t="s">
        <v>68</v>
      </c>
    </row>
    <row r="89" spans="10:10" ht="14.7" hidden="1" customHeight="1" x14ac:dyDescent="0.2">
      <c r="J89" t="s">
        <v>69</v>
      </c>
    </row>
    <row r="90" spans="10:10" ht="14.7" hidden="1" customHeight="1" x14ac:dyDescent="0.2">
      <c r="J90" t="s">
        <v>70</v>
      </c>
    </row>
    <row r="91" spans="10:10" ht="14.7" hidden="1" customHeight="1" x14ac:dyDescent="0.2">
      <c r="J91" t="s">
        <v>71</v>
      </c>
    </row>
    <row r="92" spans="10:10" ht="14.7" hidden="1" customHeight="1" x14ac:dyDescent="0.2">
      <c r="J92" t="s">
        <v>72</v>
      </c>
    </row>
    <row r="93" spans="10:10" ht="14.7" hidden="1" customHeight="1" x14ac:dyDescent="0.2">
      <c r="J93" t="s">
        <v>73</v>
      </c>
    </row>
    <row r="94" spans="10:10" ht="14.25" hidden="1" customHeight="1" x14ac:dyDescent="0.2">
      <c r="J94" t="s">
        <v>74</v>
      </c>
    </row>
    <row r="95" spans="10:10" ht="14.25" hidden="1" customHeight="1" x14ac:dyDescent="0.2">
      <c r="J95" t="s">
        <v>75</v>
      </c>
    </row>
    <row r="96" spans="10:10" ht="14.25" hidden="1" customHeight="1" x14ac:dyDescent="0.2">
      <c r="J96" t="s">
        <v>4</v>
      </c>
    </row>
    <row r="97" spans="10:10" ht="14.7" hidden="1" customHeight="1" x14ac:dyDescent="0.2">
      <c r="J97" t="s">
        <v>76</v>
      </c>
    </row>
    <row r="98" spans="10:10" ht="14.7" hidden="1" customHeight="1" x14ac:dyDescent="0.2">
      <c r="J98" t="s">
        <v>77</v>
      </c>
    </row>
    <row r="99" spans="10:10" ht="14.7" hidden="1" customHeight="1" x14ac:dyDescent="0.2">
      <c r="J99" t="s">
        <v>78</v>
      </c>
    </row>
    <row r="100" spans="10:10" ht="14.7" customHeight="1" x14ac:dyDescent="0.2"/>
    <row r="101" spans="10:10" ht="14.7" customHeight="1" x14ac:dyDescent="0.2"/>
    <row r="102" spans="10:10" ht="14.7" customHeight="1" x14ac:dyDescent="0.2"/>
    <row r="103" spans="10:10" ht="14.7" customHeight="1" x14ac:dyDescent="0.2"/>
  </sheetData>
  <sheetProtection selectLockedCells="1"/>
  <mergeCells count="13">
    <mergeCell ref="A1:B2"/>
    <mergeCell ref="A3:C3"/>
    <mergeCell ref="A4:A5"/>
    <mergeCell ref="B4:B5"/>
    <mergeCell ref="C2:F2"/>
    <mergeCell ref="I4:J4"/>
    <mergeCell ref="E4:E5"/>
    <mergeCell ref="O3:R3"/>
    <mergeCell ref="O4:R4"/>
    <mergeCell ref="F4:F5"/>
    <mergeCell ref="K4:L4"/>
    <mergeCell ref="G4:H4"/>
    <mergeCell ref="M4:N4"/>
  </mergeCells>
  <phoneticPr fontId="13"/>
  <conditionalFormatting sqref="I6:I50 K6:K50">
    <cfRule type="expression" dxfId="1" priority="2" stopIfTrue="1">
      <formula>AND(I6&lt;&gt;"",G6=I6)</formula>
    </cfRule>
  </conditionalFormatting>
  <conditionalFormatting sqref="M6:M50">
    <cfRule type="expression" dxfId="0" priority="1" stopIfTrue="1">
      <formula>AND(M6&lt;&gt;"",K6=M6)</formula>
    </cfRule>
  </conditionalFormatting>
  <dataValidations count="9">
    <dataValidation type="whole" allowBlank="1" showErrorMessage="1" error="エントリー種目の最高記録についてﾄﾗｯｸ種目は1/100秒、ﾌｨｰﾙﾄﾞは1cm単位まで入力します。単位等は入力せず、数字のみを入力してください。混成競技は記録入力の必要はありません。（例：「２分１６秒３」　の場合　21630 　と入力）_x000a_" sqref="J6:J50 H7:H50 L6:L50 N6:N50" xr:uid="{00000000-0002-0000-0200-000000000000}">
      <formula1>100</formula1>
      <formula2>600000</formula2>
    </dataValidation>
    <dataValidation type="whole" allowBlank="1" showInputMessage="1" showErrorMessage="1" error="エントリー種目の最高記録についてﾄﾗｯｸ種目は1/100秒、ﾌｨｰﾙﾄﾞは1cm単位まで入力します。単位等は入力せず、数字のみを入力してください。混成競技は記録入力の必要はありません。（例：「２分１６秒３」　の場合　21630 　と入力）_x000a_" prompt="1/100秒・１cmまで入力_x000a_例）1分56秒2→15620" sqref="H6" xr:uid="{00000000-0002-0000-0200-000001000000}">
      <formula1>100</formula1>
      <formula2>600000</formula2>
    </dataValidation>
    <dataValidation type="list" allowBlank="1" showErrorMessage="1" error="エントリーの場合は○をリストから選択してください。" sqref="P6:R50" xr:uid="{00000000-0002-0000-0200-000002000000}">
      <formula1>$S$3</formula1>
    </dataValidation>
    <dataValidation type="list" allowBlank="1" showErrorMessage="1" error="エントリー種目の最高記録についてﾄﾗｯｸ種目は1/100秒、ﾌｨｰﾙﾄﾞは1cm単位まで入力します。単位等は入力せず、数字のみを入力してください。混成競技は記録入力の必要はありません。（例：「２分１６秒３」　の場合　21630 　と入力）_x000a_" sqref="O6:O50" xr:uid="{00000000-0002-0000-0200-000003000000}">
      <formula1>$S$3</formula1>
    </dataValidation>
    <dataValidation allowBlank="1" showInputMessage="1" showErrorMessage="1" sqref="C6:E50" xr:uid="{00000000-0002-0000-0200-000004000000}"/>
    <dataValidation type="custom" allowBlank="1" showInputMessage="1" showErrorMessage="1" error="学校割当番号の範囲内を使用してください。番号が足りない場合は空白にしてください。追加登録番号については登録担当者まで連絡してください。" sqref="B6:B50" xr:uid="{00000000-0002-0000-0200-000005000000}">
      <formula1>OR(AND($B$52&lt;=B6,B6&lt;=$C$52),AND(#REF!&lt;=B6,B6&lt;=$E$52))</formula1>
    </dataValidation>
    <dataValidation type="list" operator="greaterThan" allowBlank="1" showInputMessage="1" showErrorMessage="1" error="▼をクリックしてリストから選択してください" sqref="F6:F50" xr:uid="{00000000-0002-0000-0200-000006000000}">
      <formula1>$J$53:$J$99</formula1>
    </dataValidation>
    <dataValidation type="list" allowBlank="1" showErrorMessage="1" error="ﾄﾗｯｸ種目は1/100秒、ﾌｨｰﾙﾄﾞは1cm単位まで入力してください。　：　や　．　は自動で入力されますので数字のみを入力してください。_x000a_" sqref="O5:R5" xr:uid="{00000000-0002-0000-0200-000007000000}">
      <formula1>$I$53:$I$57</formula1>
    </dataValidation>
    <dataValidation type="list" allowBlank="1" showInputMessage="1" showErrorMessage="1" sqref="I6:I50 K6:K50 M6:M50 G6:G50" xr:uid="{00000000-0002-0000-0200-000008000000}">
      <formula1>$B$54:$B$57</formula1>
    </dataValidation>
  </dataValidations>
  <printOptions horizontalCentered="1" verticalCentered="1"/>
  <pageMargins left="0.31496062992125984" right="0.19685039370078741" top="0.59055118110236227" bottom="0.31496062992125984" header="0.55118110236220474" footer="0.51181102362204722"/>
  <pageSetup paperSize="9" scale="95" orientation="portrait" blackAndWhite="1" horizont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所属データ</vt:lpstr>
      <vt:lpstr>男子</vt:lpstr>
      <vt:lpstr>女子</vt:lpstr>
      <vt:lpstr>所属データ!Print_Area</vt:lpstr>
      <vt:lpstr>女子!Print_Area</vt:lpstr>
      <vt:lpstr>男子!Print_Area</vt:lpstr>
      <vt:lpstr>男子種目</vt:lpstr>
      <vt:lpstr>女子!男種目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 TAKANO</dc:creator>
  <cp:keywords/>
  <dc:description/>
  <cp:lastModifiedBy>陸上競技協会 天草市</cp:lastModifiedBy>
  <cp:revision/>
  <dcterms:created xsi:type="dcterms:W3CDTF">2002-06-02T12:37:11Z</dcterms:created>
  <dcterms:modified xsi:type="dcterms:W3CDTF">2026-10-03T14:03:13Z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2026-10-01T00:32:13Z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3b7ca600-fc41-4629-93b5-0ed31221cb85</vt:lpwstr>
  </property>
  <property fmtid="{D5CDD505-2E9C-101B-9397-08002B2CF9AE}" pid="7" name="MSIP_Label_defa4170-0d19-0005-0004-bc88714345d2_ActionId">
    <vt:lpwstr>22326397-b358-4ee6-b344-bd43bce8f2e6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