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uo-User\Desktop\"/>
    </mc:Choice>
  </mc:AlternateContent>
  <bookViews>
    <workbookView xWindow="0" yWindow="0" windowWidth="23040" windowHeight="8976"/>
  </bookViews>
  <sheets>
    <sheet name="所属データ" sheetId="4" r:id="rId1"/>
    <sheet name="男子" sheetId="1" r:id="rId2"/>
    <sheet name="女子" sheetId="11" r:id="rId3"/>
  </sheets>
  <definedNames>
    <definedName name="_xlnm._FilterDatabase" localSheetId="0" hidden="1">所属データ!$A$1:$C$1396</definedName>
    <definedName name="_xlnm.Criteria" localSheetId="0">所属データ!#REF!</definedName>
    <definedName name="_xlnm.Extract" localSheetId="0">所属データ!#REF!</definedName>
    <definedName name="_xlnm.Print_Area" localSheetId="0">所属データ!$A$1:$I$19</definedName>
    <definedName name="_xlnm.Print_Area" localSheetId="2">女子!$A$1:$N$50</definedName>
    <definedName name="_xlnm.Print_Area" localSheetId="1">男子!$A$1:$N$50</definedName>
    <definedName name="学校データ">所属データ!#REF!</definedName>
    <definedName name="女子登録">#REF!</definedName>
    <definedName name="女種目">#REF!</definedName>
    <definedName name="男エントリー種目" localSheetId="2">女子!$I$6:$I$50,女子!#REF!,女子!#REF!</definedName>
    <definedName name="男エントリー種目">男子!$I$6:$I$50,男子!#REF!,男子!#REF!</definedName>
    <definedName name="男子登録">#REF!</definedName>
    <definedName name="男種目" localSheetId="2">女子!$B$55:$H$68</definedName>
    <definedName name="男種目">男子!$B$55:$H$71</definedName>
  </definedNames>
  <calcPr calcId="162913"/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F2" i="11" l="1"/>
  <c r="F2" i="1"/>
  <c r="S7" i="11"/>
  <c r="S6" i="11"/>
  <c r="S7" i="1"/>
  <c r="S6" i="1"/>
  <c r="N2" i="11"/>
  <c r="M2" i="11"/>
  <c r="M2" i="1"/>
  <c r="N2" i="1"/>
  <c r="B21" i="4"/>
  <c r="O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E13" i="4"/>
  <c r="F13" i="4"/>
  <c r="K21" i="4"/>
  <c r="C21" i="4"/>
  <c r="E21" i="4"/>
  <c r="D21" i="4"/>
  <c r="V7" i="11"/>
  <c r="T7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6" i="11"/>
  <c r="V6" i="11"/>
  <c r="T6" i="11"/>
  <c r="O5" i="11"/>
  <c r="C2" i="11"/>
  <c r="H9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8" i="11"/>
  <c r="H7" i="11"/>
  <c r="H6" i="11"/>
  <c r="F1" i="11"/>
  <c r="V7" i="1"/>
  <c r="V6" i="1"/>
  <c r="T7" i="1"/>
  <c r="O5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T6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C2" i="1"/>
  <c r="F1" i="1"/>
  <c r="D13" i="4" l="1"/>
  <c r="D15" i="4" s="1"/>
  <c r="C13" i="4"/>
  <c r="G21" i="4"/>
  <c r="Z7" i="1"/>
  <c r="AA7" i="1"/>
  <c r="Z6" i="11"/>
  <c r="Y7" i="11"/>
  <c r="AB6" i="11"/>
  <c r="Y6" i="11"/>
  <c r="X7" i="11"/>
  <c r="AB6" i="1"/>
  <c r="F21" i="4"/>
  <c r="Y6" i="1"/>
  <c r="AA6" i="1"/>
  <c r="Z6" i="1"/>
  <c r="X6" i="1"/>
  <c r="W6" i="11"/>
  <c r="R6" i="11" s="1"/>
  <c r="AA6" i="11"/>
  <c r="W7" i="11"/>
  <c r="R7" i="11" s="1"/>
  <c r="Z7" i="11"/>
  <c r="W6" i="1"/>
  <c r="R6" i="1" s="1"/>
  <c r="X6" i="11"/>
  <c r="AA7" i="11"/>
  <c r="AB7" i="11"/>
  <c r="W7" i="1"/>
  <c r="R7" i="1" s="1"/>
  <c r="X7" i="1"/>
  <c r="Y7" i="1"/>
  <c r="AB7" i="1"/>
  <c r="F14" i="4" l="1"/>
  <c r="I21" i="4" s="1"/>
  <c r="E14" i="4"/>
  <c r="H21" i="4" l="1"/>
  <c r="D14" i="4"/>
  <c r="J21" i="4" s="1"/>
  <c r="C14" i="4"/>
</calcChain>
</file>

<file path=xl/comments1.xml><?xml version="1.0" encoding="utf-8"?>
<comments xmlns="http://schemas.openxmlformats.org/spreadsheetml/2006/main">
  <authors>
    <author>takano</author>
    <author>TAKANO</author>
    <author>西口賢士</author>
    <author>soubi-syokuinsitsu</author>
    <author>KRK</author>
  </authors>
  <commentList>
    <comment ref="M5" authorId="0" shapeId="0">
      <text>
        <r>
          <rPr>
            <sz val="9"/>
            <color indexed="81"/>
            <rFont val="ＭＳ Ｐゴシック"/>
            <family val="3"/>
            <charset val="128"/>
          </rPr>
          <t>最高記録を1/100秒まで入力
例）56秒2→5620</t>
        </r>
      </text>
    </comment>
    <comment ref="C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外国人選手の場合、カタカナ表記でお願いします。</t>
        </r>
      </text>
    </comment>
    <comment ref="D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外国人選手の場合こちらに読みを半角ｶﾀｶﾅで入力して下さい。</t>
        </r>
      </text>
    </comment>
    <comment ref="E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外国人選手の場合こちらに読みを半角ｶﾀｶﾅで入力して下さい。</t>
        </r>
      </text>
    </comment>
    <comment ref="G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年は西暦で
1991年４月10日生まれなら、1991/4/10と入力をすること。</t>
        </r>
      </text>
    </comment>
    <comment ref="H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個人の所属陸協を入力して下さい。
</t>
        </r>
      </text>
    </comment>
    <comment ref="J6" authorId="0" shapeId="0">
      <text>
        <r>
          <rPr>
            <sz val="9"/>
            <color indexed="81"/>
            <rFont val="ＭＳ Ｐゴシック"/>
            <family val="3"/>
            <charset val="128"/>
          </rPr>
          <t>公認記録を1/100秒まで入力
例）1分56秒2→15620</t>
        </r>
      </text>
    </comment>
    <comment ref="L6" authorId="4" shapeId="0">
      <text>
        <r>
          <rPr>
            <b/>
            <sz val="9"/>
            <color indexed="81"/>
            <rFont val="ＭＳ Ｐゴシック"/>
            <family val="3"/>
            <charset val="128"/>
          </rPr>
          <t>KRK:</t>
        </r>
        <r>
          <rPr>
            <sz val="9"/>
            <color indexed="81"/>
            <rFont val="ＭＳ Ｐゴシック"/>
            <family val="3"/>
            <charset val="128"/>
          </rPr>
          <t xml:space="preserve">
１７年8月10日なら、
170810とご入力下さい</t>
        </r>
      </text>
    </comment>
    <comment ref="M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  <comment ref="N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</commentList>
</comments>
</file>

<file path=xl/comments2.xml><?xml version="1.0" encoding="utf-8"?>
<comments xmlns="http://schemas.openxmlformats.org/spreadsheetml/2006/main">
  <authors>
    <author>takano</author>
    <author>TAKANO</author>
    <author>西口賢士</author>
    <author>soubi-syokuinsitsu</author>
  </authors>
  <commentList>
    <comment ref="M5" authorId="0" shapeId="0">
      <text>
        <r>
          <rPr>
            <sz val="9"/>
            <color indexed="81"/>
            <rFont val="ＭＳ Ｐゴシック"/>
            <family val="3"/>
            <charset val="128"/>
          </rPr>
          <t>最高記録を1/100秒まで入力
例）56秒2→5620</t>
        </r>
      </text>
    </comment>
    <comment ref="C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外国人選手の場合、半角ｱﾙﾌｧﾍﾞｯﾄでﾌﾙﾈｰﾑを入力して下さい。</t>
        </r>
      </text>
    </comment>
    <comment ref="D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苗字は大文字でお願いします。
（例）熊本花子なら、
KUMAMOTO Hanako</t>
        </r>
      </text>
    </comment>
    <comment ref="E6" authorId="1" shapeId="0">
      <text>
        <r>
          <rPr>
            <sz val="9"/>
            <color indexed="81"/>
            <rFont val="ＭＳ Ｐゴシック"/>
            <family val="3"/>
            <charset val="128"/>
          </rPr>
          <t>外国人選手の場合こちらに読みを半角ｶﾀｶﾅで入力して下さい。</t>
        </r>
      </text>
    </comment>
    <comment ref="G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年は西暦で入力。
1991年４月10日生まれなら、1991/4/10と入力する。</t>
        </r>
      </text>
    </comment>
    <comment ref="H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個人の所属陸協を入力して下さい。
</t>
        </r>
      </text>
    </comment>
    <comment ref="J6" authorId="0" shapeId="0">
      <text>
        <r>
          <rPr>
            <sz val="9"/>
            <color indexed="81"/>
            <rFont val="ＭＳ Ｐゴシック"/>
            <family val="3"/>
            <charset val="128"/>
          </rPr>
          <t>公認記録を1/100秒まで入力
例）1分56秒2→15620</t>
        </r>
      </text>
    </comment>
    <comment ref="L6" authorId="3" shapeId="0">
      <text>
        <r>
          <rPr>
            <b/>
            <sz val="9"/>
            <color indexed="81"/>
            <rFont val="ＭＳ Ｐゴシック"/>
            <family val="3"/>
            <charset val="128"/>
          </rPr>
          <t>2017年6月10日なら、
170610と入力する。</t>
        </r>
      </text>
    </comment>
    <comment ref="M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  <comment ref="N6" authorId="1" shapeId="0">
      <text>
        <r>
          <rPr>
            <sz val="9"/>
            <color indexed="81"/>
            <rFont val="ＭＳ Ｐゴシック"/>
            <family val="3"/>
            <charset val="128"/>
          </rPr>
          <t>リレー種目に参加の場合○を入力して下さい。</t>
        </r>
      </text>
    </comment>
  </commentList>
</comments>
</file>

<file path=xl/sharedStrings.xml><?xml version="1.0" encoding="utf-8"?>
<sst xmlns="http://schemas.openxmlformats.org/spreadsheetml/2006/main" count="247" uniqueCount="122">
  <si>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</si>
  <si>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</si>
  <si>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No</t>
    <phoneticPr fontId="3"/>
  </si>
  <si>
    <t>参加料</t>
    <rPh sb="0" eb="3">
      <t>サンカリョウ</t>
    </rPh>
    <phoneticPr fontId="3"/>
  </si>
  <si>
    <t>tel(携帯)：</t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</si>
  <si>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</si>
  <si>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</si>
  <si>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</si>
  <si>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</si>
  <si>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</si>
  <si>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</si>
  <si>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No</t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</si>
  <si>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</si>
  <si>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</si>
  <si>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</si>
  <si>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</si>
  <si>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</si>
  <si>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種目名</t>
  </si>
  <si>
    <t>男子種目</t>
    <rPh sb="0" eb="2">
      <t>ダンシ</t>
    </rPh>
    <rPh sb="2" eb="4">
      <t>シュモク</t>
    </rPh>
    <phoneticPr fontId="3"/>
  </si>
  <si>
    <t>女子種目</t>
    <rPh sb="0" eb="2">
      <t>ジョシ</t>
    </rPh>
    <rPh sb="2" eb="4">
      <t>シュモク</t>
    </rPh>
    <phoneticPr fontId="3"/>
  </si>
  <si>
    <t>内　　　訳</t>
    <rPh sb="0" eb="1">
      <t>ウチ</t>
    </rPh>
    <rPh sb="4" eb="5">
      <t>ヤク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</si>
  <si>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</si>
  <si>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</si>
  <si>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</si>
  <si>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</si>
  <si>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</si>
  <si>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</si>
  <si>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</si>
  <si>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</si>
  <si>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</si>
  <si>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</si>
  <si>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</si>
  <si>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</si>
  <si>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</si>
  <si>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</si>
  <si>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</si>
  <si>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</si>
  <si>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</si>
  <si>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</si>
  <si>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</si>
  <si>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</si>
  <si>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</si>
  <si>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</si>
  <si>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</si>
  <si>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</si>
  <si>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</si>
  <si>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</si>
  <si>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</si>
  <si>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</si>
  <si>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</si>
  <si>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</si>
  <si>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</si>
  <si>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</si>
  <si>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</si>
  <si>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</si>
  <si>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</si>
  <si>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</si>
  <si>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</si>
  <si>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</si>
  <si>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</si>
  <si>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</si>
  <si>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</si>
  <si>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</si>
  <si>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</si>
  <si>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</si>
  <si>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</si>
  <si>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</si>
  <si>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</si>
  <si>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登録陸協：</t>
    <rPh sb="0" eb="2">
      <t>トウロク</t>
    </rPh>
    <rPh sb="2" eb="3">
      <t>リク</t>
    </rPh>
    <rPh sb="3" eb="4">
      <t>キョウ</t>
    </rPh>
    <phoneticPr fontId="3"/>
  </si>
  <si>
    <t>登録陸協</t>
    <rPh sb="0" eb="2">
      <t>トウロク</t>
    </rPh>
    <rPh sb="2" eb="4">
      <t>リクキョウ</t>
    </rPh>
    <phoneticPr fontId="3"/>
  </si>
  <si>
    <t>登録陸協</t>
    <rPh sb="0" eb="2">
      <t>トウロク</t>
    </rPh>
    <rPh sb="2" eb="3">
      <t>リク</t>
    </rPh>
    <rPh sb="3" eb="4">
      <t>キョウ</t>
    </rPh>
    <phoneticPr fontId="3"/>
  </si>
  <si>
    <t>種　目</t>
    <rPh sb="0" eb="1">
      <t>タネ</t>
    </rPh>
    <rPh sb="2" eb="3">
      <t>メ</t>
    </rPh>
    <phoneticPr fontId="3"/>
  </si>
  <si>
    <t>金栗記念選抜陸上中・長距離熊本大会申込</t>
    <rPh sb="0" eb="1">
      <t>キン</t>
    </rPh>
    <rPh sb="1" eb="2">
      <t>クリ</t>
    </rPh>
    <rPh sb="2" eb="4">
      <t>キネン</t>
    </rPh>
    <rPh sb="4" eb="6">
      <t>センバツ</t>
    </rPh>
    <rPh sb="6" eb="8">
      <t>リクジョウ</t>
    </rPh>
    <rPh sb="8" eb="9">
      <t>チュウ</t>
    </rPh>
    <rPh sb="10" eb="13">
      <t>チョウキョリ</t>
    </rPh>
    <rPh sb="13" eb="15">
      <t>クマモト</t>
    </rPh>
    <rPh sb="15" eb="17">
      <t>タイカイ</t>
    </rPh>
    <rPh sb="17" eb="19">
      <t>モウシコ</t>
    </rPh>
    <phoneticPr fontId="3"/>
  </si>
  <si>
    <t>公認記録</t>
    <rPh sb="0" eb="2">
      <t>コウニン</t>
    </rPh>
    <rPh sb="2" eb="4">
      <t>キロク</t>
    </rPh>
    <phoneticPr fontId="3"/>
  </si>
  <si>
    <t>一般</t>
    <rPh sb="0" eb="2">
      <t>イッパン</t>
    </rPh>
    <phoneticPr fontId="3"/>
  </si>
  <si>
    <t>種別：</t>
    <rPh sb="0" eb="2">
      <t>シュベツ</t>
    </rPh>
    <phoneticPr fontId="3"/>
  </si>
  <si>
    <t xml:space="preserve">  ※メール申込とは、作成した申込みファイルを保存した後、メールに添付して送信することです。
　　お使いのメールソフトの使用方法をよくお読みになって送信してください。
　　メールの本文には発信者（学校名、担当者連絡先）を入力してください。
　　申込メール確認後、発信されたアドレスへ返信メールを送信します。（ファイル確認に１日程かかります）
</t>
    <rPh sb="6" eb="8">
      <t>モウシコミ</t>
    </rPh>
    <rPh sb="11" eb="13">
      <t>サクセイ</t>
    </rPh>
    <rPh sb="15" eb="17">
      <t>モウシコ</t>
    </rPh>
    <rPh sb="23" eb="25">
      <t>ホゾン</t>
    </rPh>
    <rPh sb="27" eb="28">
      <t>アト</t>
    </rPh>
    <rPh sb="33" eb="35">
      <t>テンプ</t>
    </rPh>
    <rPh sb="37" eb="39">
      <t>ソウシン</t>
    </rPh>
    <rPh sb="50" eb="51">
      <t>ツカ</t>
    </rPh>
    <rPh sb="60" eb="62">
      <t>シヨウ</t>
    </rPh>
    <rPh sb="62" eb="64">
      <t>ホウホウ</t>
    </rPh>
    <rPh sb="68" eb="69">
      <t>ヨ</t>
    </rPh>
    <rPh sb="74" eb="76">
      <t>ソウシン</t>
    </rPh>
    <phoneticPr fontId="3"/>
  </si>
  <si>
    <t>4X100R</t>
    <phoneticPr fontId="3"/>
  </si>
  <si>
    <t>4X100R</t>
    <phoneticPr fontId="3"/>
  </si>
  <si>
    <t>○</t>
    <phoneticPr fontId="3"/>
  </si>
  <si>
    <t>DB</t>
    <phoneticPr fontId="3"/>
  </si>
  <si>
    <t>N1</t>
    <phoneticPr fontId="3"/>
  </si>
  <si>
    <t>N2</t>
    <phoneticPr fontId="3"/>
  </si>
  <si>
    <t>TM</t>
    <phoneticPr fontId="3"/>
  </si>
  <si>
    <t>S1</t>
    <phoneticPr fontId="3"/>
  </si>
  <si>
    <t>S2</t>
    <phoneticPr fontId="3"/>
  </si>
  <si>
    <t>S3</t>
    <phoneticPr fontId="3"/>
  </si>
  <si>
    <t>S4</t>
    <phoneticPr fontId="3"/>
  </si>
  <si>
    <t>S5</t>
    <phoneticPr fontId="3"/>
  </si>
  <si>
    <t>S6</t>
    <phoneticPr fontId="3"/>
  </si>
  <si>
    <t>合　　　計</t>
    <rPh sb="0" eb="1">
      <t>ゴウ</t>
    </rPh>
    <rPh sb="4" eb="5">
      <t>ケイ</t>
    </rPh>
    <phoneticPr fontId="3"/>
  </si>
  <si>
    <t>リレー参加料</t>
    <rPh sb="3" eb="5">
      <t>サンカ</t>
    </rPh>
    <rPh sb="5" eb="6">
      <t>リョウ</t>
    </rPh>
    <phoneticPr fontId="3"/>
  </si>
  <si>
    <t>4X600R</t>
    <phoneticPr fontId="3"/>
  </si>
  <si>
    <t>　　　　学校の場合、略称に中・高・大をつけてください（例：熊本工高）</t>
    <rPh sb="4" eb="6">
      <t>ガッコウ</t>
    </rPh>
    <rPh sb="7" eb="9">
      <t>バアイ</t>
    </rPh>
    <rPh sb="10" eb="12">
      <t>リャクショウ</t>
    </rPh>
    <rPh sb="17" eb="18">
      <t>ダイ</t>
    </rPh>
    <rPh sb="29" eb="31">
      <t>クマモト</t>
    </rPh>
    <rPh sb="31" eb="32">
      <t>コウ</t>
    </rPh>
    <rPh sb="32" eb="33">
      <t>コウ</t>
    </rPh>
    <phoneticPr fontId="3"/>
  </si>
  <si>
    <t>監督（代表）名：</t>
    <rPh sb="0" eb="2">
      <t>カントク</t>
    </rPh>
    <rPh sb="3" eb="5">
      <t>ダイヒョウ</t>
    </rPh>
    <rPh sb="6" eb="7">
      <t>メイ</t>
    </rPh>
    <phoneticPr fontId="3"/>
  </si>
  <si>
    <t xml:space="preserve">参加料請求明細 </t>
    <rPh sb="0" eb="2">
      <t>サンカ</t>
    </rPh>
    <rPh sb="2" eb="3">
      <t>リョウ</t>
    </rPh>
    <rPh sb="3" eb="5">
      <t>セイキュウ</t>
    </rPh>
    <rPh sb="5" eb="7">
      <t>メイサイ</t>
    </rPh>
    <phoneticPr fontId="3"/>
  </si>
  <si>
    <t>　　　※種別、参加種目入力後自動計算されます。</t>
    <phoneticPr fontId="3"/>
  </si>
  <si>
    <t>公認記録出場大会名</t>
    <rPh sb="0" eb="2">
      <t>コウニン</t>
    </rPh>
    <rPh sb="2" eb="4">
      <t>キロク</t>
    </rPh>
    <rPh sb="4" eb="6">
      <t>シュツジョウ</t>
    </rPh>
    <rPh sb="6" eb="8">
      <t>タイカイ</t>
    </rPh>
    <rPh sb="8" eb="9">
      <t>メイ</t>
    </rPh>
    <phoneticPr fontId="3"/>
  </si>
  <si>
    <t>所属DB</t>
    <rPh sb="0" eb="2">
      <t>ショゾク</t>
    </rPh>
    <phoneticPr fontId="3"/>
  </si>
  <si>
    <t>所属名</t>
    <rPh sb="0" eb="2">
      <t>ショゾク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</si>
  <si>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</si>
  <si>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監督
連絡先</t>
    <rPh sb="0" eb="2">
      <t>カントク</t>
    </rPh>
    <rPh sb="3" eb="6">
      <t>レンラクサキ</t>
    </rPh>
    <phoneticPr fontId="3"/>
  </si>
  <si>
    <t>男人数</t>
    <rPh sb="0" eb="1">
      <t>オトコ</t>
    </rPh>
    <rPh sb="1" eb="3">
      <t>ニンズウ</t>
    </rPh>
    <phoneticPr fontId="3"/>
  </si>
  <si>
    <t>女人数</t>
    <rPh sb="0" eb="1">
      <t>オンナ</t>
    </rPh>
    <rPh sb="1" eb="3">
      <t>ニンズウ</t>
    </rPh>
    <phoneticPr fontId="3"/>
  </si>
  <si>
    <t>男
ﾘﾚｰ</t>
    <rPh sb="0" eb="1">
      <t>オトコ</t>
    </rPh>
    <phoneticPr fontId="3"/>
  </si>
  <si>
    <t>女
ﾘﾚｰ</t>
    <rPh sb="0" eb="1">
      <t>オンナ</t>
    </rPh>
    <phoneticPr fontId="3"/>
  </si>
  <si>
    <t>金額
合計</t>
    <rPh sb="0" eb="2">
      <t>キンガク</t>
    </rPh>
    <rPh sb="3" eb="5">
      <t>ゴウケイ</t>
    </rPh>
    <phoneticPr fontId="3"/>
  </si>
  <si>
    <t>種別</t>
    <rPh sb="0" eb="2">
      <t>シュベツ</t>
    </rPh>
    <phoneticPr fontId="3"/>
  </si>
  <si>
    <t>👈マクロシート「所属」へ</t>
    <rPh sb="9" eb="11">
      <t>ショゾク</t>
    </rPh>
    <phoneticPr fontId="3"/>
  </si>
  <si>
    <t>大会期日</t>
    <rPh sb="0" eb="1">
      <t>タイカイ</t>
    </rPh>
    <rPh sb="1" eb="3">
      <t>キジツ</t>
    </rPh>
    <phoneticPr fontId="3"/>
  </si>
  <si>
    <t>大会期日</t>
    <rPh sb="0" eb="2">
      <t>タイカイ</t>
    </rPh>
    <rPh sb="2" eb="4">
      <t>キジツ</t>
    </rPh>
    <phoneticPr fontId="3"/>
  </si>
  <si>
    <t>生年月日</t>
    <rPh sb="0" eb="2">
      <t>セイネン</t>
    </rPh>
    <rPh sb="2" eb="4">
      <t>ガッピ</t>
    </rPh>
    <phoneticPr fontId="3"/>
  </si>
  <si>
    <t>登録
番号</t>
    <rPh sb="0" eb="2">
      <t>トウロク</t>
    </rPh>
    <rPh sb="3" eb="5">
      <t>バンゴウ</t>
    </rPh>
    <phoneticPr fontId="3"/>
  </si>
  <si>
    <t>ローマ字表記</t>
    <rPh sb="3" eb="4">
      <t>ジ</t>
    </rPh>
    <rPh sb="4" eb="6">
      <t>ヒョウキ</t>
    </rPh>
    <phoneticPr fontId="3"/>
  </si>
  <si>
    <t>（GP種目のみ記入）</t>
    <rPh sb="3" eb="5">
      <t>シュモク</t>
    </rPh>
    <rPh sb="7" eb="9">
      <t>キニュウ</t>
    </rPh>
    <phoneticPr fontId="3"/>
  </si>
  <si>
    <t>小学</t>
    <rPh sb="0" eb="2">
      <t>ショウガク</t>
    </rPh>
    <phoneticPr fontId="3"/>
  </si>
  <si>
    <t>R　７
男 子</t>
    <rPh sb="4" eb="5">
      <t>オトコ</t>
    </rPh>
    <rPh sb="6" eb="7">
      <t>コ</t>
    </rPh>
    <phoneticPr fontId="3"/>
  </si>
  <si>
    <t>R７
女 子</t>
    <rPh sb="3" eb="4">
      <t>ジョ</t>
    </rPh>
    <rPh sb="5" eb="6">
      <t>コ</t>
    </rPh>
    <phoneticPr fontId="3"/>
  </si>
  <si>
    <t xml:space="preserve">
　第34回金栗記念選抜陸上中長距離大会2026</t>
    <rPh sb="4" eb="5">
      <t>ダイ</t>
    </rPh>
    <rPh sb="7" eb="8">
      <t>カイ</t>
    </rPh>
    <rPh sb="8" eb="9">
      <t>キン</t>
    </rPh>
    <rPh sb="9" eb="10">
      <t>クリ</t>
    </rPh>
    <rPh sb="10" eb="12">
      <t>キネン</t>
    </rPh>
    <rPh sb="12" eb="14">
      <t>センバツ</t>
    </rPh>
    <rPh sb="14" eb="16">
      <t>リクジョウ</t>
    </rPh>
    <rPh sb="16" eb="17">
      <t>チュウ</t>
    </rPh>
    <rPh sb="17" eb="18">
      <t>ナガ</t>
    </rPh>
    <rPh sb="18" eb="20">
      <t>キョリ</t>
    </rPh>
    <rPh sb="20" eb="22">
      <t>タイカイ</t>
    </rPh>
    <phoneticPr fontId="3"/>
  </si>
  <si>
    <r>
      <t>メール申込先　：</t>
    </r>
    <r>
      <rPr>
        <sz val="12"/>
        <rFont val="ＭＳ ゴシック"/>
        <family val="3"/>
        <charset val="128"/>
      </rPr>
      <t>　</t>
    </r>
    <r>
      <rPr>
        <b/>
        <sz val="12"/>
        <rFont val="ＭＳ ゴシック"/>
        <family val="3"/>
        <charset val="128"/>
      </rPr>
      <t>kumariku@juno.ocn.ne.jp　
　　　　　　　　　　　（熊本陸上競技協会事務局</t>
    </r>
    <r>
      <rPr>
        <sz val="12"/>
        <rFont val="ＭＳ ゴシック"/>
        <family val="3"/>
        <charset val="128"/>
      </rPr>
      <t>）</t>
    </r>
    <r>
      <rPr>
        <b/>
        <sz val="12"/>
        <rFont val="ＭＳ ゴシック"/>
        <family val="3"/>
        <charset val="128"/>
      </rPr>
      <t xml:space="preserve"> 
参加料振込先　：　郵便局　口座番号　０１７７０－９－１１４８６３ 
　　　　　　　　　　口座名義　熊本陸上競技協会
　　　　　（振り込み用紙には所属・申込者名を必ず記入してください。）
申込期限　：　令和７年３月１８日（水）</t>
    </r>
    <rPh sb="3" eb="5">
      <t>モウシコミ</t>
    </rPh>
    <rPh sb="5" eb="6">
      <t>サキ</t>
    </rPh>
    <rPh sb="46" eb="48">
      <t>クマモト</t>
    </rPh>
    <rPh sb="48" eb="50">
      <t>リクジョウ</t>
    </rPh>
    <rPh sb="50" eb="52">
      <t>キョウギ</t>
    </rPh>
    <rPh sb="52" eb="54">
      <t>キョウカイ</t>
    </rPh>
    <rPh sb="54" eb="57">
      <t>ジムキョク</t>
    </rPh>
    <rPh sb="60" eb="63">
      <t>サンカリョウ</t>
    </rPh>
    <rPh sb="109" eb="111">
      <t>クマモト</t>
    </rPh>
    <rPh sb="111" eb="113">
      <t>リクジョウ</t>
    </rPh>
    <rPh sb="113" eb="115">
      <t>キョウギ</t>
    </rPh>
    <rPh sb="115" eb="117">
      <t>キョウカイ</t>
    </rPh>
    <rPh sb="124" eb="125">
      <t>フ</t>
    </rPh>
    <rPh sb="126" eb="127">
      <t>コ</t>
    </rPh>
    <rPh sb="128" eb="130">
      <t>ヨウシ</t>
    </rPh>
    <rPh sb="132" eb="134">
      <t>ショゾク</t>
    </rPh>
    <rPh sb="135" eb="138">
      <t>モウシコミシャ</t>
    </rPh>
    <rPh sb="138" eb="139">
      <t>メイ</t>
    </rPh>
    <rPh sb="140" eb="141">
      <t>カナラ</t>
    </rPh>
    <rPh sb="142" eb="144">
      <t>キニュウ</t>
    </rPh>
    <rPh sb="160" eb="161">
      <t>レイ</t>
    </rPh>
    <rPh sb="161" eb="162">
      <t>ワ</t>
    </rPh>
    <rPh sb="170" eb="171">
      <t>スイ</t>
    </rPh>
    <phoneticPr fontId="3"/>
  </si>
  <si>
    <r>
      <t>入力時の注意点</t>
    </r>
    <r>
      <rPr>
        <sz val="11"/>
        <rFont val="ＭＳ Ｐゴシック"/>
        <family val="3"/>
        <charset val="128"/>
      </rPr>
      <t>　　１，一所属団体で一つの申込みファイルを作成してください。
　　　　　　　　　　 　 　２，</t>
    </r>
    <r>
      <rPr>
        <b/>
        <sz val="11"/>
        <color rgb="FFFF0000"/>
        <rFont val="ＭＳ Ｐゴシック"/>
        <family val="3"/>
        <charset val="128"/>
      </rPr>
      <t>令和７年度の登録番号</t>
    </r>
    <r>
      <rPr>
        <sz val="11"/>
        <rFont val="ＭＳ Ｐゴシック"/>
        <family val="3"/>
        <charset val="128"/>
      </rPr>
      <t>を入力してください。
　　　　　　　　　　　　　３，</t>
    </r>
    <r>
      <rPr>
        <b/>
        <sz val="11"/>
        <color rgb="FFFF0000"/>
        <rFont val="ＭＳ Ｐゴシック"/>
        <family val="3"/>
        <charset val="128"/>
      </rPr>
      <t>学年は令和８年度の学年</t>
    </r>
    <r>
      <rPr>
        <sz val="11"/>
        <rFont val="ＭＳ Ｐゴシック"/>
        <family val="3"/>
        <charset val="128"/>
      </rPr>
      <t>を入力してください。
　　　　　　　　　　　　　４，資格審査のため出場大会名、期日、最高記録(必ず100分の1秒まで)を入力          
　　　　　　　　　　　　　　　してください。未入力の場合は出場を認めない場合があります。 
申込方法と参加料　１，入力後、保存したファイルをメールに添付し送信して下さい。
　　　　　　　　　　　　　２，メールの本文には発信者（学校名、担当者連絡先）を入力してください。
　　　　　　　　　　　　　　　申込メール確認後、発信されたアドレスへ返信メールを送信します。
　　　　　　　　　　　　　　　返信メールがない場合、申込みに不備があります。必ず確認してください。
　　　　　　　　　　　　　３，参加料は下記宛先に振り込んで下さい。
　　　　　　　　　　　　　</t>
    </r>
    <rPh sb="0" eb="2">
      <t>ニュウリョク</t>
    </rPh>
    <rPh sb="2" eb="3">
      <t>ジ</t>
    </rPh>
    <rPh sb="4" eb="7">
      <t>チュウイテン</t>
    </rPh>
    <rPh sb="11" eb="12">
      <t>1</t>
    </rPh>
    <rPh sb="12" eb="14">
      <t>ショゾク</t>
    </rPh>
    <rPh sb="14" eb="16">
      <t>ダンタイ</t>
    </rPh>
    <rPh sb="17" eb="18">
      <t>ヒト</t>
    </rPh>
    <rPh sb="20" eb="22">
      <t>モウシコ</t>
    </rPh>
    <rPh sb="28" eb="30">
      <t>サクセイ</t>
    </rPh>
    <rPh sb="54" eb="55">
      <t>レイ</t>
    </rPh>
    <rPh sb="55" eb="56">
      <t>ワ</t>
    </rPh>
    <rPh sb="57" eb="59">
      <t>ネンド</t>
    </rPh>
    <rPh sb="65" eb="67">
      <t>ニュウリョク</t>
    </rPh>
    <rPh sb="90" eb="92">
      <t>ガクネン</t>
    </rPh>
    <rPh sb="96" eb="97">
      <t>ネン</t>
    </rPh>
    <rPh sb="97" eb="98">
      <t>ド</t>
    </rPh>
    <rPh sb="99" eb="101">
      <t>ガクネン</t>
    </rPh>
    <rPh sb="102" eb="104">
      <t>ニュウリョク</t>
    </rPh>
    <rPh sb="127" eb="129">
      <t>シカク</t>
    </rPh>
    <rPh sb="129" eb="131">
      <t>シンサ</t>
    </rPh>
    <rPh sb="134" eb="136">
      <t>シュツジョウ</t>
    </rPh>
    <rPh sb="136" eb="138">
      <t>タイカイ</t>
    </rPh>
    <rPh sb="138" eb="139">
      <t>メイ</t>
    </rPh>
    <rPh sb="140" eb="142">
      <t>キジツ</t>
    </rPh>
    <rPh sb="143" eb="145">
      <t>サイコウ</t>
    </rPh>
    <rPh sb="145" eb="147">
      <t>キロク</t>
    </rPh>
    <rPh sb="161" eb="163">
      <t>ニュウリョク</t>
    </rPh>
    <rPh sb="231" eb="233">
      <t>ニュウリョク</t>
    </rPh>
    <rPh sb="233" eb="234">
      <t>ゴ</t>
    </rPh>
    <rPh sb="235" eb="237">
      <t>ホゾン</t>
    </rPh>
    <rPh sb="248" eb="250">
      <t>テンプ</t>
    </rPh>
    <rPh sb="251" eb="253">
      <t>ソウシン</t>
    </rPh>
    <rPh sb="255" eb="256">
      <t>クダ</t>
    </rPh>
    <rPh sb="371" eb="373">
      <t>ヘンシン</t>
    </rPh>
    <rPh sb="379" eb="381">
      <t>バアイ</t>
    </rPh>
    <rPh sb="382" eb="384">
      <t>モウシコ</t>
    </rPh>
    <rPh sb="386" eb="388">
      <t>フビ</t>
    </rPh>
    <rPh sb="394" eb="395">
      <t>カナラ</t>
    </rPh>
    <rPh sb="396" eb="398">
      <t>カクニン</t>
    </rPh>
    <rPh sb="425" eb="427">
      <t>カキ</t>
    </rPh>
    <rPh sb="427" eb="429">
      <t>アテサキ</t>
    </rPh>
    <rPh sb="430" eb="431">
      <t>フ</t>
    </rPh>
    <rPh sb="432" eb="433">
      <t>コ</t>
    </rPh>
    <rPh sb="435" eb="436">
      <t>クダ</t>
    </rPh>
    <phoneticPr fontId="3"/>
  </si>
  <si>
    <t>小８００ｍ</t>
    <rPh sb="0" eb="1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</si>
</sst>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¥&quot;#,##0;&quot;¥&quot;\-#,##0"/>
    <numFmt numFmtId="176" formatCode="[&gt;9999]##&quot;:&quot;##&quot;.&quot;##;##&quot;.&quot;##"/>
    <numFmt numFmtId="177" formatCode="0;;&quot;&quot;"/>
    <numFmt numFmtId="178" formatCode="&quot;男&quot;\ 0"/>
    <numFmt numFmtId="179" formatCode="&quot;女&quot;\ 0"/>
    <numFmt numFmtId="180" formatCode="[$-411]ggge&quot;年&quot;m&quot;月&quot;d&quot;日&quot;;@"/>
    <numFmt numFmtId="181" formatCode="##&quot;年&quot;##&quot;月&quot;##&quot;日&quot;"/>
    <numFmt numFmtId="182" formatCode="yyyy/m/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42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dotted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medium">
        <color indexed="30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thin">
        <color indexed="30"/>
      </left>
      <right style="medium">
        <color indexed="30"/>
      </right>
      <top/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/>
      <right/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/>
      <diagonal/>
    </border>
    <border>
      <left style="thin">
        <color indexed="30"/>
      </left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/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30"/>
      </right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/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medium">
        <color indexed="30"/>
      </right>
      <top/>
      <bottom style="thin">
        <color indexed="3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30"/>
      </right>
      <top/>
      <bottom style="thin">
        <color indexed="30"/>
      </bottom>
      <diagonal/>
    </border>
    <border>
      <left/>
      <right style="dotted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dotted">
        <color indexed="30"/>
      </right>
      <top style="medium">
        <color indexed="30"/>
      </top>
      <bottom style="thin">
        <color indexed="30"/>
      </bottom>
      <diagonal/>
    </border>
    <border>
      <left style="dotted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dotted">
        <color indexed="30"/>
      </left>
      <right style="medium">
        <color indexed="30"/>
      </right>
      <top/>
      <bottom style="thin">
        <color indexed="30"/>
      </bottom>
      <diagonal/>
    </border>
    <border>
      <left style="dotted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 diagonalDown="1"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 style="thin">
        <color indexed="30"/>
      </diagonal>
    </border>
    <border diagonalDown="1">
      <left style="thin">
        <color indexed="30"/>
      </left>
      <right style="thin">
        <color indexed="30"/>
      </right>
      <top/>
      <bottom style="thin">
        <color indexed="30"/>
      </bottom>
      <diagonal style="thin">
        <color indexed="30"/>
      </diagonal>
    </border>
    <border diagonalDown="1"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 style="thin">
        <color indexed="30"/>
      </diagonal>
    </border>
    <border>
      <left/>
      <right style="hair">
        <color indexed="10"/>
      </right>
      <top style="medium">
        <color indexed="10"/>
      </top>
      <bottom/>
      <diagonal/>
    </border>
    <border>
      <left/>
      <right style="hair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10"/>
      </right>
      <top/>
      <bottom/>
      <diagonal/>
    </border>
    <border>
      <left/>
      <right style="hair">
        <color indexed="10"/>
      </right>
      <top style="medium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/>
      <diagonal/>
    </border>
    <border>
      <left/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 diagonalDown="1"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 style="thin">
        <color indexed="10"/>
      </diagonal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 style="thin">
        <color indexed="10"/>
      </diagonal>
    </border>
    <border diagonalDown="1"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 style="thin">
        <color indexed="10"/>
      </diagonal>
    </border>
  </borders>
  <cellStyleXfs count="1">
    <xf numFmtId="0" fontId="0" fillId="0" borderId="0"/>
  </cellStyleXfs>
  <cellXfs count="232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/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49" fontId="0" fillId="0" borderId="0" xfId="0" applyNumberFormat="1" applyAlignment="1">
      <alignment vertical="center"/>
    </xf>
    <xf numFmtId="0" fontId="4" fillId="0" borderId="0" xfId="0" applyFont="1"/>
    <xf numFmtId="0" fontId="9" fillId="0" borderId="8" xfId="0" applyFont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0" xfId="0" applyFill="1" applyBorder="1" applyAlignment="1">
      <alignment horizontal="right"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 applyProtection="1">
      <alignment vertical="center"/>
      <protection locked="0"/>
    </xf>
    <xf numFmtId="0" fontId="5" fillId="4" borderId="13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5" fontId="7" fillId="2" borderId="0" xfId="0" applyNumberFormat="1" applyFont="1" applyFill="1" applyAlignment="1">
      <alignment horizontal="right" vertical="center"/>
    </xf>
    <xf numFmtId="0" fontId="13" fillId="3" borderId="2" xfId="0" applyFont="1" applyFill="1" applyBorder="1" applyAlignment="1">
      <alignment horizontal="left"/>
    </xf>
    <xf numFmtId="0" fontId="0" fillId="3" borderId="16" xfId="0" applyFill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3" borderId="6" xfId="0" applyFill="1" applyBorder="1"/>
    <xf numFmtId="0" fontId="14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57" fontId="0" fillId="0" borderId="20" xfId="0" applyNumberFormat="1" applyBorder="1" applyAlignment="1">
      <alignment horizontal="center" vertical="center" shrinkToFi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2" borderId="0" xfId="0" applyFont="1" applyFill="1" applyAlignment="1">
      <alignment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 wrapText="1" shrinkToFit="1"/>
    </xf>
    <xf numFmtId="57" fontId="0" fillId="0" borderId="0" xfId="0" applyNumberFormat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 shrinkToFit="1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horizontal="center" vertical="center"/>
    </xf>
    <xf numFmtId="0" fontId="0" fillId="0" borderId="28" xfId="0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 shrinkToFi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>
      <alignment horizontal="center" vertical="center"/>
    </xf>
    <xf numFmtId="0" fontId="0" fillId="0" borderId="30" xfId="0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5" fontId="7" fillId="5" borderId="37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0" fillId="0" borderId="0" xfId="0" applyAlignment="1">
      <alignment horizontal="center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5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4" fillId="4" borderId="43" xfId="0" applyFont="1" applyFill="1" applyBorder="1"/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0" fillId="4" borderId="48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0" borderId="0" xfId="0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2" xfId="0" applyBorder="1" applyAlignment="1" applyProtection="1">
      <alignment vertical="center" shrinkToFit="1"/>
      <protection locked="0"/>
    </xf>
    <xf numFmtId="182" fontId="2" fillId="0" borderId="12" xfId="0" applyNumberFormat="1" applyFont="1" applyBorder="1" applyAlignment="1" applyProtection="1">
      <alignment vertical="center" shrinkToFit="1"/>
      <protection locked="0"/>
    </xf>
    <xf numFmtId="182" fontId="2" fillId="0" borderId="15" xfId="0" applyNumberFormat="1" applyFont="1" applyBorder="1" applyAlignment="1" applyProtection="1">
      <alignment vertical="center" shrinkToFit="1"/>
      <protection locked="0"/>
    </xf>
    <xf numFmtId="182" fontId="1" fillId="0" borderId="26" xfId="0" applyNumberFormat="1" applyFont="1" applyBorder="1" applyAlignment="1" applyProtection="1">
      <alignment horizontal="center" vertical="center"/>
      <protection locked="0"/>
    </xf>
    <xf numFmtId="182" fontId="1" fillId="0" borderId="28" xfId="0" applyNumberFormat="1" applyFont="1" applyBorder="1" applyAlignment="1" applyProtection="1">
      <alignment horizontal="center" vertical="center"/>
      <protection locked="0"/>
    </xf>
    <xf numFmtId="182" fontId="1" fillId="0" borderId="30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26" xfId="0" applyBorder="1" applyAlignment="1" applyProtection="1">
      <alignment vertical="center" shrinkToFit="1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5" fillId="4" borderId="79" xfId="0" applyFont="1" applyFill="1" applyBorder="1" applyAlignment="1">
      <alignment horizontal="center" vertical="center" shrinkToFit="1"/>
    </xf>
    <xf numFmtId="176" fontId="10" fillId="0" borderId="80" xfId="0" applyNumberFormat="1" applyFont="1" applyBorder="1" applyAlignment="1" applyProtection="1">
      <alignment horizontal="right" vertical="center" shrinkToFit="1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5" fillId="4" borderId="83" xfId="0" quotePrefix="1" applyFont="1" applyFill="1" applyBorder="1" applyAlignment="1">
      <alignment horizontal="center" vertical="center" shrinkToFit="1"/>
    </xf>
    <xf numFmtId="181" fontId="9" fillId="0" borderId="84" xfId="0" applyNumberFormat="1" applyFont="1" applyBorder="1" applyAlignment="1" applyProtection="1">
      <alignment horizontal="right" vertical="center" shrinkToFit="1"/>
      <protection locked="0"/>
    </xf>
    <xf numFmtId="181" fontId="10" fillId="0" borderId="84" xfId="0" applyNumberFormat="1" applyFont="1" applyBorder="1" applyAlignment="1" applyProtection="1">
      <alignment horizontal="right" vertical="center" shrinkToFit="1"/>
      <protection locked="0"/>
    </xf>
    <xf numFmtId="181" fontId="10" fillId="0" borderId="83" xfId="0" applyNumberFormat="1" applyFont="1" applyBorder="1" applyAlignment="1" applyProtection="1">
      <alignment horizontal="right" vertical="center" shrinkToFit="1"/>
      <protection locked="0"/>
    </xf>
    <xf numFmtId="0" fontId="5" fillId="3" borderId="77" xfId="0" applyFont="1" applyFill="1" applyBorder="1" applyAlignment="1">
      <alignment horizontal="center" vertical="center" shrinkToFit="1"/>
    </xf>
    <xf numFmtId="176" fontId="10" fillId="0" borderId="78" xfId="0" applyNumberFormat="1" applyFont="1" applyBorder="1" applyAlignment="1" applyProtection="1">
      <alignment horizontal="right" vertical="center" shrinkToFit="1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7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5" fillId="3" borderId="86" xfId="0" applyFont="1" applyFill="1" applyBorder="1" applyAlignment="1">
      <alignment horizontal="center" vertical="center" shrinkToFit="1"/>
    </xf>
    <xf numFmtId="181" fontId="10" fillId="0" borderId="74" xfId="0" applyNumberFormat="1" applyFont="1" applyBorder="1" applyAlignment="1" applyProtection="1">
      <alignment horizontal="left" vertical="center" shrinkToFit="1"/>
      <protection locked="0"/>
    </xf>
    <xf numFmtId="181" fontId="10" fillId="0" borderId="87" xfId="0" applyNumberFormat="1" applyFont="1" applyBorder="1" applyAlignment="1" applyProtection="1">
      <alignment horizontal="left" vertical="center" shrinkToFit="1"/>
      <protection locked="0"/>
    </xf>
    <xf numFmtId="181" fontId="10" fillId="0" borderId="88" xfId="0" applyNumberFormat="1" applyFont="1" applyBorder="1" applyAlignment="1" applyProtection="1">
      <alignment horizontal="left" vertical="center" shrinkToFit="1"/>
      <protection locked="0"/>
    </xf>
    <xf numFmtId="181" fontId="10" fillId="0" borderId="85" xfId="0" applyNumberFormat="1" applyFont="1" applyBorder="1" applyAlignment="1" applyProtection="1">
      <alignment horizontal="left" vertical="center" shrinkToFit="1"/>
      <protection locked="0"/>
    </xf>
    <xf numFmtId="181" fontId="10" fillId="0" borderId="89" xfId="0" applyNumberFormat="1" applyFont="1" applyBorder="1" applyAlignment="1" applyProtection="1">
      <alignment horizontal="left" vertical="center" shrinkToFit="1"/>
      <protection locked="0"/>
    </xf>
    <xf numFmtId="181" fontId="10" fillId="0" borderId="86" xfId="0" applyNumberFormat="1" applyFont="1" applyBorder="1" applyAlignment="1" applyProtection="1">
      <alignment horizontal="left" vertical="center" shrinkToFit="1"/>
      <protection locked="0"/>
    </xf>
    <xf numFmtId="178" fontId="0" fillId="5" borderId="58" xfId="0" applyNumberFormat="1" applyFill="1" applyBorder="1" applyAlignment="1">
      <alignment horizontal="center" vertical="center"/>
    </xf>
    <xf numFmtId="0" fontId="0" fillId="5" borderId="90" xfId="0" applyFill="1" applyBorder="1" applyAlignment="1">
      <alignment horizontal="center" vertical="center"/>
    </xf>
    <xf numFmtId="0" fontId="7" fillId="5" borderId="91" xfId="0" applyFont="1" applyFill="1" applyBorder="1" applyAlignment="1">
      <alignment horizontal="center" vertical="center"/>
    </xf>
    <xf numFmtId="5" fontId="7" fillId="5" borderId="91" xfId="0" applyNumberFormat="1" applyFont="1" applyFill="1" applyBorder="1" applyAlignment="1">
      <alignment horizontal="right" vertical="center"/>
    </xf>
    <xf numFmtId="178" fontId="0" fillId="5" borderId="92" xfId="0" applyNumberFormat="1" applyFill="1" applyBorder="1" applyAlignment="1">
      <alignment horizontal="center" vertical="center"/>
    </xf>
    <xf numFmtId="179" fontId="0" fillId="5" borderId="93" xfId="0" applyNumberFormat="1" applyFill="1" applyBorder="1" applyAlignment="1">
      <alignment horizontal="center" vertical="center"/>
    </xf>
    <xf numFmtId="0" fontId="0" fillId="5" borderId="94" xfId="0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179" fontId="0" fillId="5" borderId="95" xfId="0" applyNumberFormat="1" applyFill="1" applyBorder="1" applyAlignment="1">
      <alignment horizontal="center" vertical="center"/>
    </xf>
    <xf numFmtId="176" fontId="10" fillId="0" borderId="96" xfId="0" applyNumberFormat="1" applyFont="1" applyBorder="1" applyAlignment="1" applyProtection="1">
      <alignment horizontal="left" vertical="center" shrinkToFit="1"/>
      <protection locked="0"/>
    </xf>
    <xf numFmtId="176" fontId="10" fillId="0" borderId="96" xfId="0" applyNumberFormat="1" applyFont="1" applyBorder="1" applyAlignment="1" applyProtection="1">
      <alignment horizontal="right" vertical="center" shrinkToFit="1"/>
      <protection locked="0"/>
    </xf>
    <xf numFmtId="176" fontId="10" fillId="0" borderId="97" xfId="0" applyNumberFormat="1" applyFont="1" applyBorder="1" applyAlignment="1" applyProtection="1">
      <alignment horizontal="right" vertical="center" shrinkToFit="1"/>
      <protection locked="0"/>
    </xf>
    <xf numFmtId="0" fontId="5" fillId="0" borderId="48" xfId="0" applyFont="1" applyBorder="1" applyAlignment="1">
      <alignment horizontal="center" vertical="center"/>
    </xf>
    <xf numFmtId="0" fontId="0" fillId="0" borderId="98" xfId="0" applyBorder="1" applyAlignment="1" applyProtection="1">
      <alignment vertical="center"/>
      <protection locked="0"/>
    </xf>
    <xf numFmtId="0" fontId="0" fillId="0" borderId="98" xfId="0" applyBorder="1" applyAlignment="1" applyProtection="1">
      <alignment vertical="center" shrinkToFit="1"/>
      <protection locked="0"/>
    </xf>
    <xf numFmtId="0" fontId="2" fillId="0" borderId="98" xfId="0" applyFont="1" applyBorder="1" applyAlignment="1" applyProtection="1">
      <alignment vertical="center" shrinkToFit="1"/>
      <protection locked="0"/>
    </xf>
    <xf numFmtId="182" fontId="0" fillId="0" borderId="98" xfId="0" applyNumberFormat="1" applyBorder="1" applyAlignment="1" applyProtection="1">
      <alignment vertical="center" shrinkToFit="1"/>
      <protection locked="0"/>
    </xf>
    <xf numFmtId="177" fontId="2" fillId="0" borderId="98" xfId="0" applyNumberFormat="1" applyFont="1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 shrinkToFit="1"/>
      <protection locked="0"/>
    </xf>
    <xf numFmtId="176" fontId="10" fillId="0" borderId="100" xfId="0" applyNumberFormat="1" applyFont="1" applyBorder="1" applyAlignment="1" applyProtection="1">
      <alignment horizontal="right" vertical="center" shrinkToFit="1"/>
      <protection locked="0"/>
    </xf>
    <xf numFmtId="176" fontId="10" fillId="0" borderId="101" xfId="0" applyNumberFormat="1" applyFont="1" applyBorder="1" applyAlignment="1" applyProtection="1">
      <alignment horizontal="right" vertical="center" shrinkToFit="1"/>
      <protection locked="0"/>
    </xf>
    <xf numFmtId="176" fontId="10" fillId="0" borderId="102" xfId="0" applyNumberFormat="1" applyFont="1" applyBorder="1" applyAlignment="1" applyProtection="1">
      <alignment horizontal="right" vertical="center" shrinkToFit="1"/>
      <protection locked="0"/>
    </xf>
    <xf numFmtId="0" fontId="5" fillId="4" borderId="61" xfId="0" applyFont="1" applyFill="1" applyBorder="1" applyAlignment="1">
      <alignment vertical="center"/>
    </xf>
    <xf numFmtId="0" fontId="5" fillId="4" borderId="82" xfId="0" applyFont="1" applyFill="1" applyBorder="1" applyAlignment="1">
      <alignment vertical="center"/>
    </xf>
    <xf numFmtId="0" fontId="5" fillId="4" borderId="97" xfId="0" applyFont="1" applyFill="1" applyBorder="1" applyAlignment="1">
      <alignment horizontal="center" vertical="center" shrinkToFit="1"/>
    </xf>
    <xf numFmtId="0" fontId="5" fillId="4" borderId="102" xfId="0" applyFont="1" applyFill="1" applyBorder="1" applyAlignment="1">
      <alignment horizontal="center" vertical="center" shrinkToFit="1"/>
    </xf>
    <xf numFmtId="0" fontId="0" fillId="0" borderId="103" xfId="0" applyBorder="1" applyAlignment="1" applyProtection="1">
      <alignment vertical="center" shrinkToFit="1"/>
      <protection locked="0"/>
    </xf>
    <xf numFmtId="0" fontId="0" fillId="0" borderId="104" xfId="0" applyBorder="1" applyAlignment="1" applyProtection="1">
      <alignment vertical="center" shrinkToFit="1"/>
      <protection locked="0"/>
    </xf>
    <xf numFmtId="0" fontId="0" fillId="0" borderId="105" xfId="0" applyBorder="1" applyAlignment="1" applyProtection="1">
      <alignment vertical="center" shrinkToFit="1"/>
      <protection locked="0"/>
    </xf>
    <xf numFmtId="0" fontId="2" fillId="0" borderId="104" xfId="0" applyFont="1" applyBorder="1" applyAlignment="1" applyProtection="1">
      <alignment vertical="center" shrinkToFit="1"/>
      <protection locked="0"/>
    </xf>
    <xf numFmtId="0" fontId="2" fillId="0" borderId="105" xfId="0" applyFont="1" applyBorder="1" applyAlignment="1" applyProtection="1">
      <alignment vertical="center" shrinkToFit="1"/>
      <protection locked="0"/>
    </xf>
    <xf numFmtId="0" fontId="5" fillId="3" borderId="38" xfId="0" applyFont="1" applyFill="1" applyBorder="1" applyAlignment="1">
      <alignment vertical="center"/>
    </xf>
    <xf numFmtId="0" fontId="5" fillId="3" borderId="85" xfId="0" applyFont="1" applyFill="1" applyBorder="1" applyAlignment="1">
      <alignment vertical="center"/>
    </xf>
    <xf numFmtId="181" fontId="10" fillId="0" borderId="106" xfId="0" applyNumberFormat="1" applyFont="1" applyBorder="1" applyAlignment="1" applyProtection="1">
      <alignment horizontal="left" vertical="center" shrinkToFit="1"/>
      <protection locked="0"/>
    </xf>
    <xf numFmtId="181" fontId="10" fillId="0" borderId="107" xfId="0" applyNumberFormat="1" applyFont="1" applyBorder="1" applyAlignment="1" applyProtection="1">
      <alignment horizontal="left" vertical="center" shrinkToFit="1"/>
      <protection locked="0"/>
    </xf>
    <xf numFmtId="181" fontId="10" fillId="0" borderId="108" xfId="0" applyNumberFormat="1" applyFont="1" applyBorder="1" applyAlignment="1" applyProtection="1">
      <alignment horizontal="left" vertical="center" shrinkToFit="1"/>
      <protection locked="0"/>
    </xf>
    <xf numFmtId="181" fontId="10" fillId="0" borderId="109" xfId="0" applyNumberFormat="1" applyFont="1" applyBorder="1" applyAlignment="1" applyProtection="1">
      <alignment horizontal="left" vertical="center" shrinkToFit="1"/>
      <protection locked="0"/>
    </xf>
    <xf numFmtId="181" fontId="10" fillId="0" borderId="110" xfId="0" applyNumberFormat="1" applyFont="1" applyBorder="1" applyAlignment="1" applyProtection="1">
      <alignment horizontal="left" vertical="center" shrinkToFit="1"/>
      <protection locked="0"/>
    </xf>
    <xf numFmtId="181" fontId="10" fillId="0" borderId="111" xfId="0" applyNumberFormat="1" applyFont="1" applyBorder="1" applyAlignment="1" applyProtection="1">
      <alignment horizontal="left" vertical="center" shrinkToFit="1"/>
      <protection locked="0"/>
    </xf>
    <xf numFmtId="176" fontId="10" fillId="0" borderId="112" xfId="0" applyNumberFormat="1" applyFont="1" applyBorder="1" applyAlignment="1" applyProtection="1">
      <alignment horizontal="left" vertical="center" shrinkToFit="1"/>
      <protection locked="0"/>
    </xf>
    <xf numFmtId="176" fontId="10" fillId="0" borderId="113" xfId="0" applyNumberFormat="1" applyFont="1" applyBorder="1" applyAlignment="1" applyProtection="1">
      <alignment horizontal="left" vertical="center" shrinkToFit="1"/>
      <protection locked="0"/>
    </xf>
    <xf numFmtId="176" fontId="10" fillId="0" borderId="114" xfId="0" applyNumberFormat="1" applyFont="1" applyBorder="1" applyAlignment="1" applyProtection="1">
      <alignment horizontal="left" vertical="center" shrinkToFit="1"/>
      <protection locked="0"/>
    </xf>
    <xf numFmtId="0" fontId="5" fillId="3" borderId="111" xfId="0" applyFont="1" applyFill="1" applyBorder="1" applyAlignment="1">
      <alignment horizontal="center" vertical="center" shrinkToFit="1"/>
    </xf>
    <xf numFmtId="0" fontId="5" fillId="3" borderId="114" xfId="0" applyFont="1" applyFill="1" applyBorder="1" applyAlignment="1">
      <alignment horizontal="center" vertical="center" shrinkToFit="1"/>
    </xf>
    <xf numFmtId="0" fontId="0" fillId="0" borderId="115" xfId="0" applyBorder="1" applyAlignment="1" applyProtection="1">
      <alignment vertical="center" shrinkToFit="1"/>
      <protection locked="0"/>
    </xf>
    <xf numFmtId="0" fontId="1" fillId="0" borderId="116" xfId="0" applyFont="1" applyBorder="1" applyAlignment="1" applyProtection="1">
      <alignment vertical="center" shrinkToFit="1"/>
      <protection locked="0"/>
    </xf>
    <xf numFmtId="0" fontId="1" fillId="0" borderId="117" xfId="0" applyFont="1" applyBorder="1" applyAlignment="1" applyProtection="1">
      <alignment vertical="center" shrinkToFit="1"/>
      <protection locked="0"/>
    </xf>
    <xf numFmtId="0" fontId="1" fillId="0" borderId="115" xfId="0" applyFont="1" applyBorder="1" applyAlignment="1" applyProtection="1">
      <alignment vertical="center" shrinkToFit="1"/>
      <protection locked="0"/>
    </xf>
    <xf numFmtId="0" fontId="15" fillId="2" borderId="6" xfId="0" applyFont="1" applyFill="1" applyBorder="1" applyAlignment="1">
      <alignment horizontal="center" vertical="center" wrapText="1" shrinkToFit="1"/>
    </xf>
    <xf numFmtId="0" fontId="0" fillId="5" borderId="50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49" fontId="11" fillId="0" borderId="47" xfId="0" applyNumberFormat="1" applyFont="1" applyBorder="1" applyAlignment="1" applyProtection="1">
      <alignment vertical="center"/>
      <protection locked="0"/>
    </xf>
    <xf numFmtId="49" fontId="11" fillId="0" borderId="52" xfId="0" applyNumberFormat="1" applyFont="1" applyBorder="1" applyAlignment="1" applyProtection="1">
      <alignment vertical="center"/>
      <protection locked="0"/>
    </xf>
    <xf numFmtId="0" fontId="1" fillId="3" borderId="53" xfId="0" applyFont="1" applyFill="1" applyBorder="1" applyAlignment="1">
      <alignment horizontal="left" vertical="center"/>
    </xf>
    <xf numFmtId="0" fontId="1" fillId="3" borderId="54" xfId="0" applyFont="1" applyFill="1" applyBorder="1" applyAlignment="1">
      <alignment horizontal="left" vertical="center"/>
    </xf>
    <xf numFmtId="0" fontId="1" fillId="3" borderId="55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5" borderId="56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178" fontId="0" fillId="5" borderId="58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5" fillId="4" borderId="62" xfId="0" applyFont="1" applyFill="1" applyBorder="1" applyAlignment="1">
      <alignment horizontal="center" vertical="center" shrinkToFit="1"/>
    </xf>
    <xf numFmtId="0" fontId="5" fillId="4" borderId="63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textRotation="255"/>
    </xf>
    <xf numFmtId="0" fontId="5" fillId="4" borderId="22" xfId="0" applyFont="1" applyFill="1" applyBorder="1" applyAlignment="1">
      <alignment horizontal="center" vertical="center" textRotation="255"/>
    </xf>
    <xf numFmtId="0" fontId="6" fillId="4" borderId="64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 shrinkToFit="1"/>
    </xf>
    <xf numFmtId="0" fontId="5" fillId="4" borderId="22" xfId="0" applyFont="1" applyFill="1" applyBorder="1" applyAlignment="1">
      <alignment horizontal="center" vertical="center" shrinkToFit="1"/>
    </xf>
    <xf numFmtId="0" fontId="0" fillId="0" borderId="68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180" fontId="5" fillId="0" borderId="1" xfId="0" applyNumberFormat="1" applyFont="1" applyBorder="1" applyAlignment="1">
      <alignment horizontal="left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22" xfId="0" applyFont="1" applyFill="1" applyBorder="1" applyAlignment="1">
      <alignment horizontal="center" vertical="center" shrinkToFit="1"/>
    </xf>
    <xf numFmtId="0" fontId="2" fillId="0" borderId="6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82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 shrinkToFit="1"/>
    </xf>
    <xf numFmtId="0" fontId="5" fillId="3" borderId="72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textRotation="255"/>
    </xf>
    <xf numFmtId="0" fontId="5" fillId="3" borderId="30" xfId="0" applyFont="1" applyFill="1" applyBorder="1" applyAlignment="1">
      <alignment horizontal="center" vertical="center" textRotation="255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69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80" fontId="5" fillId="0" borderId="0" xfId="0" applyNumberFormat="1" applyFont="1" applyAlignment="1">
      <alignment horizontal="left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</xdr:colOff>
      <xdr:row>0</xdr:row>
      <xdr:rowOff>167640</xdr:rowOff>
    </xdr:from>
    <xdr:to>
      <xdr:col>1</xdr:col>
      <xdr:colOff>670597</xdr:colOff>
      <xdr:row>0</xdr:row>
      <xdr:rowOff>679748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240DE80-85F0-B77A-F25F-5D30BEA74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67640"/>
          <a:ext cx="426757" cy="51210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0</xdr:row>
      <xdr:rowOff>167640</xdr:rowOff>
    </xdr:from>
    <xdr:to>
      <xdr:col>1</xdr:col>
      <xdr:colOff>1553</xdr:colOff>
      <xdr:row>0</xdr:row>
      <xdr:rowOff>618783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11A3422-3044-1F3A-0336-625AA3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67640"/>
          <a:ext cx="329213" cy="451143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0</xdr:row>
      <xdr:rowOff>198120</xdr:rowOff>
    </xdr:from>
    <xdr:to>
      <xdr:col>2</xdr:col>
      <xdr:colOff>1316866</xdr:colOff>
      <xdr:row>0</xdr:row>
      <xdr:rowOff>563912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6E99486-8CDA-577D-E66B-986BB8EF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4460" y="198120"/>
          <a:ext cx="1499746" cy="365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8"/>
  <sheetViews>
    <sheetView showGridLines="0" tabSelected="1" topLeftCell="A10" zoomScaleNormal="100" zoomScaleSheetLayoutView="100" workbookViewId="0">
      <selection activeCell="B18" sqref="B18:I18"/>
    </sheetView>
  </sheetViews>
  <sheetFormatPr defaultRowHeight="13.2"/>
  <cols>
    <col min="1" max="1" width="8.109375" customWidth="1"/>
    <col min="2" max="2" width="14.88671875" customWidth="1"/>
    <col min="3" max="3" width="19.44140625" customWidth="1"/>
    <col min="4" max="4" width="14" customWidth="1"/>
    <col min="5" max="5" width="8.6640625" customWidth="1"/>
    <col min="6" max="6" width="8.33203125" customWidth="1"/>
    <col min="7" max="7" width="10.44140625" customWidth="1"/>
    <col min="8" max="8" width="4.44140625" customWidth="1"/>
    <col min="9" max="9" width="4.21875" customWidth="1"/>
    <col min="10" max="10" width="5" hidden="1" customWidth="1"/>
    <col min="11" max="11" width="5.21875" customWidth="1"/>
    <col min="12" max="12" width="7" customWidth="1"/>
    <col min="13" max="13" width="6.6640625" customWidth="1"/>
    <col min="14" max="22" width="5" customWidth="1"/>
  </cols>
  <sheetData>
    <row r="1" spans="1:12" ht="79.2" customHeight="1" thickBot="1">
      <c r="A1" s="1"/>
      <c r="B1" s="177" t="s">
        <v>118</v>
      </c>
      <c r="C1" s="177"/>
      <c r="D1" s="177"/>
      <c r="E1" s="177"/>
      <c r="F1" s="177"/>
      <c r="G1" s="177"/>
      <c r="H1" s="1"/>
      <c r="I1" s="1"/>
    </row>
    <row r="2" spans="1:12" ht="12" customHeight="1" thickTop="1">
      <c r="A2" s="1"/>
      <c r="B2" s="47"/>
      <c r="C2" s="33"/>
      <c r="D2" s="3"/>
      <c r="E2" s="3"/>
      <c r="F2" s="3"/>
      <c r="G2" s="4"/>
      <c r="H2" s="1"/>
      <c r="I2" s="1"/>
    </row>
    <row r="3" spans="1:12" ht="18.75" customHeight="1">
      <c r="A3" s="1"/>
      <c r="B3" s="5" t="s">
        <v>0</v>
      </c>
      <c r="C3" s="18"/>
      <c r="D3" s="72" t="s">
        <v>68</v>
      </c>
      <c r="E3" s="15"/>
      <c r="F3" s="8"/>
      <c r="G3" s="7"/>
      <c r="H3" s="1"/>
      <c r="I3" s="1"/>
    </row>
    <row r="4" spans="1:12" ht="30" customHeight="1">
      <c r="A4" s="1"/>
      <c r="B4" s="182" t="s">
        <v>93</v>
      </c>
      <c r="C4" s="183"/>
      <c r="D4" s="183"/>
      <c r="E4" s="183"/>
      <c r="F4" s="183"/>
      <c r="G4" s="184"/>
      <c r="H4" s="1"/>
      <c r="I4" s="1"/>
    </row>
    <row r="5" spans="1:12" ht="21.75" customHeight="1">
      <c r="A5" s="1"/>
      <c r="B5" s="19" t="s">
        <v>5</v>
      </c>
      <c r="C5" s="20"/>
      <c r="D5" s="21"/>
      <c r="E5" s="22"/>
      <c r="F5" s="20"/>
      <c r="G5" s="7"/>
      <c r="H5" s="1"/>
      <c r="I5" s="1"/>
      <c r="J5" t="s">
        <v>115</v>
      </c>
    </row>
    <row r="6" spans="1:12" ht="18" customHeight="1">
      <c r="A6" s="1"/>
      <c r="B6" s="5" t="s">
        <v>1</v>
      </c>
      <c r="C6" s="15"/>
      <c r="D6" s="9" t="s">
        <v>75</v>
      </c>
      <c r="E6" s="77" t="s">
        <v>115</v>
      </c>
      <c r="F6" s="8"/>
      <c r="G6" s="7"/>
      <c r="H6" s="1"/>
      <c r="I6" s="1"/>
    </row>
    <row r="7" spans="1:12" ht="5.25" customHeight="1">
      <c r="A7" s="1"/>
      <c r="B7" s="5"/>
      <c r="C7" s="8"/>
      <c r="D7" s="9"/>
      <c r="E7" s="10"/>
      <c r="F7" s="8"/>
      <c r="G7" s="7"/>
      <c r="H7" s="1"/>
      <c r="I7" s="1"/>
    </row>
    <row r="8" spans="1:12" ht="16.5" customHeight="1">
      <c r="A8" s="1"/>
      <c r="B8" s="23" t="s">
        <v>94</v>
      </c>
      <c r="C8" s="15"/>
      <c r="D8" s="6" t="s">
        <v>4</v>
      </c>
      <c r="E8" s="180"/>
      <c r="F8" s="181"/>
      <c r="G8" s="7"/>
      <c r="H8" s="1"/>
      <c r="I8" s="1"/>
    </row>
    <row r="9" spans="1:12" ht="8.25" customHeight="1" thickBot="1">
      <c r="A9" s="1"/>
      <c r="B9" s="34"/>
      <c r="C9" s="11"/>
      <c r="D9" s="11"/>
      <c r="E9" s="12"/>
      <c r="F9" s="38"/>
      <c r="G9" s="13"/>
      <c r="H9" s="1"/>
      <c r="I9" s="1"/>
    </row>
    <row r="10" spans="1:12" ht="7.5" customHeight="1" thickTop="1">
      <c r="A10" s="2"/>
      <c r="B10" s="2"/>
      <c r="C10" s="2"/>
      <c r="D10" s="2"/>
      <c r="E10" s="2"/>
      <c r="F10" s="2"/>
      <c r="G10" s="2"/>
      <c r="H10" s="2"/>
      <c r="I10" s="2"/>
      <c r="J10" s="14"/>
      <c r="K10" s="14"/>
      <c r="L10" s="14"/>
    </row>
    <row r="11" spans="1:12" ht="14.25" customHeight="1" thickBot="1">
      <c r="A11" s="2"/>
      <c r="B11" s="40" t="s">
        <v>95</v>
      </c>
      <c r="C11" s="2" t="s">
        <v>96</v>
      </c>
      <c r="D11" s="2"/>
      <c r="E11" s="2"/>
      <c r="F11" s="2"/>
      <c r="G11" s="2"/>
      <c r="H11" s="2"/>
      <c r="I11" s="2"/>
      <c r="J11" s="14"/>
      <c r="K11" s="14"/>
      <c r="L11" s="14"/>
    </row>
    <row r="12" spans="1:12" ht="17.25" customHeight="1">
      <c r="A12" s="2"/>
      <c r="B12" s="69" t="s">
        <v>6</v>
      </c>
      <c r="C12" s="70" t="s">
        <v>8</v>
      </c>
      <c r="D12" s="70" t="s">
        <v>7</v>
      </c>
      <c r="E12" s="178" t="s">
        <v>20</v>
      </c>
      <c r="F12" s="179"/>
      <c r="G12" s="2"/>
      <c r="H12" s="2"/>
      <c r="I12" s="2"/>
      <c r="J12" s="14"/>
      <c r="K12" s="14"/>
      <c r="L12" s="14"/>
    </row>
    <row r="13" spans="1:12" ht="33.6" customHeight="1" thickBot="1">
      <c r="A13" s="2"/>
      <c r="B13" s="135" t="s">
        <v>3</v>
      </c>
      <c r="C13" s="136" t="str">
        <f>E13+F13&amp;"種目×1000円"</f>
        <v>0種目×1000円</v>
      </c>
      <c r="D13" s="71">
        <f>1000*(E13+F13)</f>
        <v>0</v>
      </c>
      <c r="E13" s="129">
        <f>COUNTA(男子!I6:I50)</f>
        <v>0</v>
      </c>
      <c r="F13" s="137">
        <f>COUNTA(女子!I6:I50)</f>
        <v>0</v>
      </c>
      <c r="G13" s="2"/>
      <c r="H13" s="2"/>
      <c r="I13" s="2"/>
      <c r="J13" s="14"/>
      <c r="K13" s="14"/>
      <c r="L13" s="14"/>
    </row>
    <row r="14" spans="1:12" ht="24.75" hidden="1" customHeight="1">
      <c r="A14" s="2"/>
      <c r="B14" s="130" t="s">
        <v>91</v>
      </c>
      <c r="C14" s="131" t="str">
        <f>IF(E6="一般","種目なし",E14+F14&amp;"種目×"&amp;IF(OR(E6="高校",E6="中学"),"2000円","1000円"))</f>
        <v>0種目×1000円</v>
      </c>
      <c r="D14" s="132">
        <f>IF(E6="一般",0,IF(OR(E6="高校",E6="中学"),2000,1000)*(E14+F14))</f>
        <v>0</v>
      </c>
      <c r="E14" s="133">
        <f>IF(男子!R6=0,0,1)+IF(男子!R7=0,0,1)</f>
        <v>0</v>
      </c>
      <c r="F14" s="134">
        <f>IF(女子!R6=0,0,1)+IF(女子!R7=0,0,1)</f>
        <v>0</v>
      </c>
      <c r="G14" s="2"/>
      <c r="H14" s="2"/>
      <c r="I14" s="2"/>
      <c r="J14" s="14"/>
      <c r="K14" s="14"/>
      <c r="L14" s="14"/>
    </row>
    <row r="15" spans="1:12" ht="24.75" hidden="1" customHeight="1" thickBot="1">
      <c r="A15" s="2"/>
      <c r="B15" s="187" t="s">
        <v>90</v>
      </c>
      <c r="C15" s="188"/>
      <c r="D15" s="71">
        <f>D13</f>
        <v>0</v>
      </c>
      <c r="E15" s="189"/>
      <c r="F15" s="190"/>
      <c r="G15" s="2"/>
      <c r="H15" s="2"/>
      <c r="I15" s="2"/>
      <c r="J15" s="14"/>
      <c r="K15" s="14"/>
      <c r="L15" s="14"/>
    </row>
    <row r="16" spans="1:12" ht="24" customHeight="1">
      <c r="A16" s="2"/>
      <c r="B16" s="80"/>
      <c r="C16" s="48"/>
      <c r="D16" s="32"/>
      <c r="E16" s="2"/>
      <c r="F16" s="2"/>
      <c r="G16" s="2"/>
      <c r="H16" s="2"/>
      <c r="I16" s="2"/>
      <c r="J16" s="14"/>
      <c r="K16" s="14"/>
      <c r="L16" s="14"/>
    </row>
    <row r="17" spans="1:13" ht="174" customHeight="1">
      <c r="A17" s="2"/>
      <c r="B17" s="186" t="s">
        <v>120</v>
      </c>
      <c r="C17" s="186"/>
      <c r="D17" s="186"/>
      <c r="E17" s="186"/>
      <c r="F17" s="186"/>
      <c r="G17" s="186"/>
      <c r="H17" s="186"/>
      <c r="I17" s="186"/>
      <c r="J17" s="14"/>
      <c r="K17" s="14"/>
      <c r="L17" s="14"/>
    </row>
    <row r="18" spans="1:13" ht="101.25" customHeight="1">
      <c r="A18" s="2"/>
      <c r="B18" s="191" t="s">
        <v>119</v>
      </c>
      <c r="C18" s="191"/>
      <c r="D18" s="191"/>
      <c r="E18" s="191"/>
      <c r="F18" s="191"/>
      <c r="G18" s="191"/>
      <c r="H18" s="191"/>
      <c r="I18" s="191"/>
      <c r="J18" s="14"/>
      <c r="K18" s="14"/>
      <c r="L18" s="14"/>
    </row>
    <row r="19" spans="1:13" ht="71.25" customHeight="1">
      <c r="A19" s="2"/>
      <c r="B19" s="185" t="s">
        <v>76</v>
      </c>
      <c r="C19" s="185"/>
      <c r="D19" s="185"/>
      <c r="E19" s="185"/>
      <c r="F19" s="185"/>
      <c r="G19" s="185"/>
      <c r="H19" s="185"/>
      <c r="I19" s="44"/>
      <c r="J19" s="67"/>
      <c r="K19" s="14"/>
      <c r="L19" s="14"/>
    </row>
    <row r="20" spans="1:13" ht="55.5" hidden="1" customHeight="1">
      <c r="A20" s="95" t="s">
        <v>98</v>
      </c>
      <c r="B20" s="96" t="s">
        <v>99</v>
      </c>
      <c r="C20" s="96" t="s">
        <v>70</v>
      </c>
      <c r="D20" s="96" t="s">
        <v>100</v>
      </c>
      <c r="E20" s="96" t="s">
        <v>101</v>
      </c>
      <c r="F20" s="96" t="s">
        <v>102</v>
      </c>
      <c r="G20" s="96" t="s">
        <v>103</v>
      </c>
      <c r="H20" s="96" t="s">
        <v>104</v>
      </c>
      <c r="I20" s="96" t="s">
        <v>105</v>
      </c>
      <c r="J20" s="97" t="s">
        <v>106</v>
      </c>
      <c r="K20" s="24" t="s">
        <v>107</v>
      </c>
      <c r="L20" s="14"/>
    </row>
    <row r="21" spans="1:13" ht="17.25" hidden="1" customHeight="1">
      <c r="A21" s="87">
        <v>100100</v>
      </c>
      <c r="B21" s="87">
        <f>C3</f>
        <v>0</v>
      </c>
      <c r="C21" s="87">
        <f>E3</f>
        <v>0</v>
      </c>
      <c r="D21" s="87">
        <f>C8</f>
        <v>0</v>
      </c>
      <c r="E21" s="88">
        <f>E8</f>
        <v>0</v>
      </c>
      <c r="F21" s="87">
        <f>E13</f>
        <v>0</v>
      </c>
      <c r="G21" s="87">
        <f>F13</f>
        <v>0</v>
      </c>
      <c r="H21" s="93">
        <f>E14</f>
        <v>0</v>
      </c>
      <c r="I21" s="93">
        <f>F14</f>
        <v>0</v>
      </c>
      <c r="J21" s="87">
        <f>D15</f>
        <v>0</v>
      </c>
      <c r="K21" s="87" t="str">
        <f>E6</f>
        <v>小学</v>
      </c>
      <c r="L21" s="68"/>
      <c r="M21" t="s">
        <v>108</v>
      </c>
    </row>
    <row r="22" spans="1:13" ht="16.5" hidden="1" customHeight="1">
      <c r="A22" t="s">
        <v>21</v>
      </c>
      <c r="B22">
        <v>1</v>
      </c>
      <c r="C22" t="s">
        <v>74</v>
      </c>
      <c r="D22" s="14"/>
      <c r="E22" s="14"/>
      <c r="F22" s="14"/>
      <c r="G22" s="14"/>
      <c r="H22" s="14"/>
      <c r="I22" s="14"/>
      <c r="J22" s="14"/>
      <c r="K22" s="14"/>
      <c r="L22" s="14"/>
    </row>
    <row r="23" spans="1:13" ht="16.5" hidden="1" customHeight="1">
      <c r="A23" t="s">
        <v>22</v>
      </c>
      <c r="B23">
        <v>2</v>
      </c>
      <c r="D23" s="14"/>
      <c r="E23" s="14"/>
      <c r="F23" s="14"/>
      <c r="G23" s="14"/>
      <c r="H23" s="14"/>
      <c r="I23" s="14"/>
      <c r="J23" s="14"/>
      <c r="K23" s="14"/>
      <c r="L23" s="14"/>
    </row>
    <row r="24" spans="1:13" ht="13.5" hidden="1" customHeight="1">
      <c r="A24" t="s">
        <v>23</v>
      </c>
      <c r="B24">
        <v>3</v>
      </c>
    </row>
    <row r="25" spans="1:13" hidden="1">
      <c r="A25" t="s">
        <v>24</v>
      </c>
      <c r="B25">
        <v>4</v>
      </c>
    </row>
    <row r="26" spans="1:13" hidden="1">
      <c r="A26" t="s">
        <v>25</v>
      </c>
      <c r="B26">
        <v>5</v>
      </c>
    </row>
    <row r="27" spans="1:13" hidden="1">
      <c r="A27" t="s">
        <v>26</v>
      </c>
      <c r="B27">
        <v>6</v>
      </c>
    </row>
    <row r="28" spans="1:13" hidden="1">
      <c r="A28" t="s">
        <v>27</v>
      </c>
      <c r="B28">
        <v>7</v>
      </c>
    </row>
    <row r="29" spans="1:13" hidden="1">
      <c r="A29" t="s">
        <v>28</v>
      </c>
      <c r="B29">
        <v>8</v>
      </c>
    </row>
    <row r="30" spans="1:13" hidden="1">
      <c r="A30" t="s">
        <v>29</v>
      </c>
      <c r="B30">
        <v>9</v>
      </c>
    </row>
    <row r="31" spans="1:13" hidden="1">
      <c r="A31" t="s">
        <v>30</v>
      </c>
      <c r="B31">
        <v>10</v>
      </c>
    </row>
    <row r="32" spans="1:13" hidden="1">
      <c r="A32" t="s">
        <v>31</v>
      </c>
      <c r="B32">
        <v>11</v>
      </c>
    </row>
    <row r="33" spans="1:2" hidden="1">
      <c r="A33" t="s">
        <v>32</v>
      </c>
      <c r="B33">
        <v>12</v>
      </c>
    </row>
    <row r="34" spans="1:2" hidden="1">
      <c r="A34" t="s">
        <v>33</v>
      </c>
      <c r="B34">
        <v>13</v>
      </c>
    </row>
    <row r="35" spans="1:2" hidden="1">
      <c r="A35" t="s">
        <v>34</v>
      </c>
      <c r="B35">
        <v>14</v>
      </c>
    </row>
    <row r="36" spans="1:2" hidden="1">
      <c r="A36" t="s">
        <v>35</v>
      </c>
      <c r="B36">
        <v>15</v>
      </c>
    </row>
    <row r="37" spans="1:2" hidden="1">
      <c r="A37" t="s">
        <v>36</v>
      </c>
      <c r="B37">
        <v>16</v>
      </c>
    </row>
    <row r="38" spans="1:2" hidden="1">
      <c r="A38" t="s">
        <v>37</v>
      </c>
      <c r="B38">
        <v>17</v>
      </c>
    </row>
    <row r="39" spans="1:2" hidden="1">
      <c r="A39" t="s">
        <v>38</v>
      </c>
      <c r="B39">
        <v>18</v>
      </c>
    </row>
    <row r="40" spans="1:2" hidden="1">
      <c r="A40" t="s">
        <v>39</v>
      </c>
      <c r="B40">
        <v>19</v>
      </c>
    </row>
    <row r="41" spans="1:2" hidden="1">
      <c r="A41" t="s">
        <v>40</v>
      </c>
      <c r="B41">
        <v>20</v>
      </c>
    </row>
    <row r="42" spans="1:2" hidden="1">
      <c r="A42" t="s">
        <v>41</v>
      </c>
      <c r="B42">
        <v>21</v>
      </c>
    </row>
    <row r="43" spans="1:2" hidden="1">
      <c r="A43" t="s">
        <v>42</v>
      </c>
      <c r="B43">
        <v>22</v>
      </c>
    </row>
    <row r="44" spans="1:2" hidden="1">
      <c r="A44" t="s">
        <v>43</v>
      </c>
      <c r="B44">
        <v>23</v>
      </c>
    </row>
    <row r="45" spans="1:2" hidden="1">
      <c r="A45" t="s">
        <v>44</v>
      </c>
      <c r="B45">
        <v>24</v>
      </c>
    </row>
    <row r="46" spans="1:2" hidden="1">
      <c r="A46" t="s">
        <v>45</v>
      </c>
      <c r="B46">
        <v>25</v>
      </c>
    </row>
    <row r="47" spans="1:2" hidden="1">
      <c r="A47" t="s">
        <v>46</v>
      </c>
      <c r="B47">
        <v>26</v>
      </c>
    </row>
    <row r="48" spans="1:2" hidden="1">
      <c r="A48" t="s">
        <v>47</v>
      </c>
      <c r="B48">
        <v>27</v>
      </c>
    </row>
    <row r="49" spans="1:2" hidden="1">
      <c r="A49" t="s">
        <v>48</v>
      </c>
      <c r="B49">
        <v>28</v>
      </c>
    </row>
    <row r="50" spans="1:2" hidden="1">
      <c r="A50" t="s">
        <v>49</v>
      </c>
      <c r="B50">
        <v>29</v>
      </c>
    </row>
    <row r="51" spans="1:2" hidden="1">
      <c r="A51" t="s">
        <v>50</v>
      </c>
      <c r="B51">
        <v>30</v>
      </c>
    </row>
    <row r="52" spans="1:2" hidden="1">
      <c r="A52" t="s">
        <v>51</v>
      </c>
      <c r="B52">
        <v>31</v>
      </c>
    </row>
    <row r="53" spans="1:2" hidden="1">
      <c r="A53" t="s">
        <v>52</v>
      </c>
      <c r="B53">
        <v>32</v>
      </c>
    </row>
    <row r="54" spans="1:2" hidden="1">
      <c r="A54" t="s">
        <v>53</v>
      </c>
      <c r="B54">
        <v>33</v>
      </c>
    </row>
    <row r="55" spans="1:2" hidden="1">
      <c r="A55" t="s">
        <v>54</v>
      </c>
      <c r="B55">
        <v>34</v>
      </c>
    </row>
    <row r="56" spans="1:2" hidden="1">
      <c r="A56" t="s">
        <v>55</v>
      </c>
      <c r="B56">
        <v>35</v>
      </c>
    </row>
    <row r="57" spans="1:2" hidden="1">
      <c r="A57" t="s">
        <v>56</v>
      </c>
      <c r="B57">
        <v>36</v>
      </c>
    </row>
    <row r="58" spans="1:2" hidden="1">
      <c r="A58" t="s">
        <v>57</v>
      </c>
      <c r="B58">
        <v>37</v>
      </c>
    </row>
    <row r="59" spans="1:2" hidden="1">
      <c r="A59" t="s">
        <v>58</v>
      </c>
      <c r="B59">
        <v>38</v>
      </c>
    </row>
    <row r="60" spans="1:2" hidden="1">
      <c r="A60" t="s">
        <v>59</v>
      </c>
      <c r="B60">
        <v>39</v>
      </c>
    </row>
    <row r="61" spans="1:2" hidden="1">
      <c r="A61" t="s">
        <v>60</v>
      </c>
      <c r="B61">
        <v>40</v>
      </c>
    </row>
    <row r="62" spans="1:2" hidden="1">
      <c r="A62" t="s">
        <v>61</v>
      </c>
      <c r="B62">
        <v>41</v>
      </c>
    </row>
    <row r="63" spans="1:2" hidden="1">
      <c r="A63" t="s">
        <v>62</v>
      </c>
      <c r="B63">
        <v>42</v>
      </c>
    </row>
    <row r="64" spans="1:2" hidden="1">
      <c r="A64" t="s">
        <v>63</v>
      </c>
      <c r="B64">
        <v>43</v>
      </c>
    </row>
    <row r="65" spans="1:2" hidden="1">
      <c r="A65" t="s">
        <v>64</v>
      </c>
      <c r="B65">
        <v>44</v>
      </c>
    </row>
    <row r="66" spans="1:2" hidden="1">
      <c r="A66" t="s">
        <v>65</v>
      </c>
      <c r="B66">
        <v>45</v>
      </c>
    </row>
    <row r="67" spans="1:2" hidden="1">
      <c r="A67" t="s">
        <v>66</v>
      </c>
      <c r="B67">
        <v>46</v>
      </c>
    </row>
    <row r="68" spans="1:2" hidden="1">
      <c r="A68" t="s">
        <v>67</v>
      </c>
      <c r="B68">
        <v>47</v>
      </c>
    </row>
  </sheetData>
  <sheetProtection selectLockedCells="1"/>
  <mergeCells count="9">
    <mergeCell ref="B1:G1"/>
    <mergeCell ref="E12:F12"/>
    <mergeCell ref="E8:F8"/>
    <mergeCell ref="B4:G4"/>
    <mergeCell ref="B19:H19"/>
    <mergeCell ref="B17:I17"/>
    <mergeCell ref="B15:C15"/>
    <mergeCell ref="E15:F15"/>
    <mergeCell ref="B18:I18"/>
  </mergeCells>
  <phoneticPr fontId="3"/>
  <dataValidations xWindow="374" yWindow="150" count="5">
    <dataValidation imeMode="on" allowBlank="1" showInputMessage="1" showErrorMessage="1" sqref="C8 C6"/>
    <dataValidation imeMode="off" allowBlank="1" showInputMessage="1" showErrorMessage="1" sqref="E8:F8"/>
    <dataValidation imeMode="on" allowBlank="1" error="▼をクリックしリストから選択してください。" prompt="▼をクリックしてリストから選択してください_x000a_" sqref="C3"/>
    <dataValidation type="list" imeMode="on" showErrorMessage="1" error="リストから選択してください" prompt="▼をクリックして_x000a_選択してください" sqref="E3">
      <formula1>$A$22:$A$68</formula1>
    </dataValidation>
    <dataValidation type="list" imeMode="off" allowBlank="1" showInputMessage="1" showErrorMessage="1" sqref="E6">
      <formula1>$J$5:$J$8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B100"/>
  <sheetViews>
    <sheetView showGridLines="0" zoomScaleNormal="100" workbookViewId="0">
      <selection activeCell="I6" sqref="I6"/>
    </sheetView>
  </sheetViews>
  <sheetFormatPr defaultColWidth="9" defaultRowHeight="13.2"/>
  <cols>
    <col min="1" max="1" width="2.77734375" style="14" customWidth="1"/>
    <col min="2" max="2" width="5.6640625" style="14" customWidth="1"/>
    <col min="3" max="5" width="13.109375" style="14" customWidth="1"/>
    <col min="6" max="6" width="2.6640625" style="14" customWidth="1"/>
    <col min="7" max="7" width="8.6640625" style="14" customWidth="1"/>
    <col min="8" max="8" width="7.33203125" style="24" customWidth="1"/>
    <col min="9" max="9" width="12.6640625" style="14" customWidth="1"/>
    <col min="10" max="10" width="8.88671875" style="14" customWidth="1"/>
    <col min="11" max="11" width="13.6640625" style="14" hidden="1" customWidth="1"/>
    <col min="12" max="12" width="8.6640625" style="14" hidden="1" customWidth="1"/>
    <col min="13" max="14" width="5.6640625" style="14" hidden="1" customWidth="1"/>
    <col min="15" max="15" width="9.21875" style="14" hidden="1" customWidth="1"/>
    <col min="16" max="17" width="9.77734375" style="14" hidden="1" customWidth="1"/>
    <col min="18" max="22" width="9" style="14" hidden="1" customWidth="1"/>
    <col min="23" max="23" width="12.33203125" style="14" hidden="1" customWidth="1"/>
    <col min="24" max="24" width="10.44140625" style="14" hidden="1" customWidth="1"/>
    <col min="25" max="28" width="9" style="14" hidden="1" customWidth="1"/>
    <col min="29" max="16384" width="9" style="14"/>
  </cols>
  <sheetData>
    <row r="1" spans="1:28" ht="15.75" customHeight="1">
      <c r="A1" s="196" t="s">
        <v>116</v>
      </c>
      <c r="B1" s="197"/>
      <c r="C1" s="209" t="s">
        <v>72</v>
      </c>
      <c r="D1" s="210"/>
      <c r="E1" s="210"/>
      <c r="F1" s="42" t="str">
        <f>"所属長名："&amp;所属データ!$C$6&amp;"　　印"</f>
        <v>所属長名：　　印</v>
      </c>
      <c r="G1" s="42"/>
      <c r="O1" s="17"/>
    </row>
    <row r="2" spans="1:28" ht="14.25" customHeight="1" thickBot="1">
      <c r="A2" s="198"/>
      <c r="B2" s="199"/>
      <c r="C2" s="204" t="str">
        <f>"所属名："&amp;所属データ!$C$3</f>
        <v>所属名：</v>
      </c>
      <c r="D2" s="205"/>
      <c r="E2" s="205"/>
      <c r="F2" s="42" t="str">
        <f>"監督(代表)名："&amp;所属データ!$C$8</f>
        <v>監督(代表)名：</v>
      </c>
      <c r="G2" s="42"/>
      <c r="M2" s="94" t="str">
        <f>IF(COUNTIF(M6:M50,"○")&gt;6,"×リレーエントリーオーバー","")</f>
        <v/>
      </c>
      <c r="N2" s="94" t="str">
        <f>IF(COUNTIF(N6:N50,"○")&gt;6,"×リレーエントリーオーバー","")</f>
        <v/>
      </c>
    </row>
    <row r="3" spans="1:28" ht="16.5" customHeight="1" thickBot="1">
      <c r="A3" s="41"/>
      <c r="B3" s="41"/>
      <c r="C3" s="206"/>
      <c r="D3" s="206"/>
      <c r="E3" s="206"/>
      <c r="F3" s="206"/>
      <c r="G3" s="206"/>
      <c r="H3" s="206"/>
      <c r="I3" s="39"/>
      <c r="J3" s="39"/>
      <c r="K3" s="39"/>
      <c r="L3" s="39"/>
      <c r="M3" s="89" t="s">
        <v>78</v>
      </c>
      <c r="N3" s="90" t="s">
        <v>92</v>
      </c>
    </row>
    <row r="4" spans="1:28" ht="15" customHeight="1">
      <c r="A4" s="200" t="s">
        <v>11</v>
      </c>
      <c r="B4" s="202" t="s">
        <v>112</v>
      </c>
      <c r="C4" s="45" t="s">
        <v>10</v>
      </c>
      <c r="D4" s="45" t="s">
        <v>9</v>
      </c>
      <c r="E4" s="45" t="s">
        <v>113</v>
      </c>
      <c r="F4" s="194" t="s">
        <v>13</v>
      </c>
      <c r="G4" s="211" t="s">
        <v>111</v>
      </c>
      <c r="H4" s="207" t="s">
        <v>69</v>
      </c>
      <c r="I4" s="213" t="s">
        <v>71</v>
      </c>
      <c r="J4" s="214"/>
      <c r="K4" s="151"/>
      <c r="L4" s="152"/>
      <c r="M4" s="109" t="s">
        <v>15</v>
      </c>
      <c r="N4" s="192"/>
      <c r="P4" s="14" t="s">
        <v>79</v>
      </c>
    </row>
    <row r="5" spans="1:28" ht="15" customHeight="1" thickBot="1">
      <c r="A5" s="201"/>
      <c r="B5" s="203"/>
      <c r="C5" s="46" t="s">
        <v>12</v>
      </c>
      <c r="D5" s="46" t="s">
        <v>12</v>
      </c>
      <c r="E5" s="46" t="s">
        <v>114</v>
      </c>
      <c r="F5" s="195"/>
      <c r="G5" s="212"/>
      <c r="H5" s="208"/>
      <c r="I5" s="26" t="s">
        <v>14</v>
      </c>
      <c r="J5" s="154" t="s">
        <v>73</v>
      </c>
      <c r="K5" s="153" t="s">
        <v>97</v>
      </c>
      <c r="L5" s="113" t="s">
        <v>109</v>
      </c>
      <c r="M5" s="110"/>
      <c r="N5" s="193"/>
      <c r="O5" s="14">
        <f>COUNTA(C6:C50)</f>
        <v>0</v>
      </c>
      <c r="P5" s="24"/>
      <c r="Q5" s="24"/>
      <c r="S5" s="83" t="s">
        <v>80</v>
      </c>
      <c r="T5" s="83" t="s">
        <v>81</v>
      </c>
      <c r="U5" s="83" t="s">
        <v>82</v>
      </c>
      <c r="V5" s="83" t="s">
        <v>83</v>
      </c>
      <c r="W5" s="83" t="s">
        <v>84</v>
      </c>
      <c r="X5" s="83" t="s">
        <v>85</v>
      </c>
      <c r="Y5" s="83" t="s">
        <v>86</v>
      </c>
      <c r="Z5" s="83" t="s">
        <v>87</v>
      </c>
      <c r="AA5" s="83" t="s">
        <v>88</v>
      </c>
      <c r="AB5" s="83" t="s">
        <v>89</v>
      </c>
    </row>
    <row r="6" spans="1:28" ht="14.25" customHeight="1">
      <c r="A6" s="141">
        <v>1</v>
      </c>
      <c r="B6" s="142"/>
      <c r="C6" s="143"/>
      <c r="D6" s="143"/>
      <c r="E6" s="155"/>
      <c r="F6" s="144"/>
      <c r="G6" s="145"/>
      <c r="H6" s="146">
        <f>所属データ!$E$3</f>
        <v>0</v>
      </c>
      <c r="I6" s="147"/>
      <c r="J6" s="148"/>
      <c r="K6" s="138"/>
      <c r="L6" s="114"/>
      <c r="M6" s="111"/>
      <c r="N6" s="81"/>
      <c r="O6" s="14">
        <f>所属データ!$A$21</f>
        <v>100100</v>
      </c>
      <c r="P6" s="14" t="str">
        <f>IF(M6="","",O6*1000+10000+A6)</f>
        <v/>
      </c>
      <c r="Q6" s="14" t="str">
        <f>IF(N6="","",O6*1000+10000+A6)</f>
        <v/>
      </c>
      <c r="R6" s="14">
        <f>IF(W6="",0,所属データ!E6&amp;"400")</f>
        <v>0</v>
      </c>
      <c r="S6" s="14">
        <f>所属データ!$A$21/100+430000</f>
        <v>431001</v>
      </c>
      <c r="T6" s="14">
        <f>所属データ!$C$3</f>
        <v>0</v>
      </c>
      <c r="V6" s="14" t="str">
        <f>IF(M5="","",RIGHT(M5+100000,5))</f>
        <v/>
      </c>
      <c r="W6" s="14" t="str">
        <f>IF(ISERROR(SMALL($P$6:$P$50,1)),"",SMALL($P$6:$P$50,1))</f>
        <v/>
      </c>
      <c r="X6" s="14" t="str">
        <f>IF(ISERROR(SMALL($P$6:$P$50,2)),"",SMALL($P$6:$P$50,2))</f>
        <v/>
      </c>
      <c r="Y6" s="14" t="str">
        <f>IF(ISERROR(SMALL($P$6:$P$50,3)),"",SMALL($P$6:$P$50,3))</f>
        <v/>
      </c>
      <c r="Z6" s="14" t="str">
        <f>IF(ISERROR(SMALL($P$6:$P$50,4)),"",SMALL($P$6:$P$50,4))</f>
        <v/>
      </c>
      <c r="AA6" s="14" t="str">
        <f>IF(ISERROR(SMALL($P$6:$P$50,5)),"",SMALL($P$6:$P$50,5))</f>
        <v/>
      </c>
      <c r="AB6" s="14" t="str">
        <f>IF(ISERROR(SMALL($P$6:$P$50,6)),"",SMALL($P$6:$P$50,6))</f>
        <v/>
      </c>
    </row>
    <row r="7" spans="1:28" ht="14.25" customHeight="1">
      <c r="A7" s="36">
        <v>2</v>
      </c>
      <c r="B7" s="25"/>
      <c r="C7" s="98"/>
      <c r="D7" s="98"/>
      <c r="E7" s="156"/>
      <c r="F7" s="30"/>
      <c r="G7" s="99"/>
      <c r="H7" s="78">
        <f>所属データ!$E$3</f>
        <v>0</v>
      </c>
      <c r="I7" s="27"/>
      <c r="J7" s="149"/>
      <c r="K7" s="138"/>
      <c r="L7" s="115"/>
      <c r="M7" s="111"/>
      <c r="N7" s="81"/>
      <c r="O7" s="14">
        <f>所属データ!$A$21</f>
        <v>100100</v>
      </c>
      <c r="P7" s="14" t="str">
        <f>IF(M7="","",O7*1000+10000+A7)</f>
        <v/>
      </c>
      <c r="Q7" s="14" t="str">
        <f t="shared" ref="Q7:Q50" si="0">IF(N7="","",O7*1000+10000+A7)</f>
        <v/>
      </c>
      <c r="R7" s="14">
        <f>IF(W7="",0,所属データ!E6&amp;"2400")</f>
        <v>0</v>
      </c>
      <c r="S7" s="14">
        <f>所属データ!$A$21/100+430000</f>
        <v>431001</v>
      </c>
      <c r="T7" s="14">
        <f>所属データ!$C$3</f>
        <v>0</v>
      </c>
      <c r="V7" s="14" t="str">
        <f>IF(N5="","",RIGHT(N5+100000,5))</f>
        <v/>
      </c>
      <c r="W7" s="14" t="str">
        <f>IF(ISERROR(SMALL($Q$6:$Q$50,1)),"",SMALL($Q$6:$Q$50,1))</f>
        <v/>
      </c>
      <c r="X7" s="14" t="str">
        <f>IF(ISERROR(SMALL($Q$6:$Q$50,2)),"",SMALL($Q$6:$Q$50,2))</f>
        <v/>
      </c>
      <c r="Y7" s="14" t="str">
        <f>IF(ISERROR(SMALL($Q$6:$Q$50,3)),"",SMALL($Q$5:$Q$49,3))</f>
        <v/>
      </c>
      <c r="Z7" s="14" t="str">
        <f>IF(ISERROR(SMALL($Q$6:$Q$50,4)),"",SMALL($Q$6:$Q$50,4))</f>
        <v/>
      </c>
      <c r="AA7" s="14" t="str">
        <f>IF(ISERROR(SMALL($Q$6:$Q$50,5)),"",SMALL($Q$6:$Q$50,5))</f>
        <v/>
      </c>
      <c r="AB7" s="14" t="str">
        <f>IF(ISERROR(SMALL($Q$6:$Q$50,6)),"",SMALL($Q$6:$Q$50,6))</f>
        <v/>
      </c>
    </row>
    <row r="8" spans="1:28" ht="14.25" customHeight="1">
      <c r="A8" s="36">
        <v>3</v>
      </c>
      <c r="B8" s="25"/>
      <c r="C8" s="98"/>
      <c r="D8" s="98"/>
      <c r="E8" s="156"/>
      <c r="F8" s="30"/>
      <c r="G8" s="99"/>
      <c r="H8" s="78">
        <f>所属データ!$E$3</f>
        <v>0</v>
      </c>
      <c r="I8" s="27"/>
      <c r="J8" s="149"/>
      <c r="K8" s="139"/>
      <c r="L8" s="115"/>
      <c r="M8" s="111"/>
      <c r="N8" s="81"/>
      <c r="O8" s="14">
        <f>所属データ!$A$21</f>
        <v>100100</v>
      </c>
      <c r="P8" s="14" t="str">
        <f t="shared" ref="P8:P50" si="1">IF(M8="","",O8*1000+10000+A8)</f>
        <v/>
      </c>
      <c r="Q8" s="14" t="str">
        <f t="shared" si="0"/>
        <v/>
      </c>
    </row>
    <row r="9" spans="1:28" ht="14.25" customHeight="1">
      <c r="A9" s="36">
        <v>4</v>
      </c>
      <c r="B9" s="25"/>
      <c r="C9" s="98"/>
      <c r="D9" s="98"/>
      <c r="E9" s="156"/>
      <c r="F9" s="30"/>
      <c r="G9" s="99"/>
      <c r="H9" s="78">
        <f>所属データ!$E$3</f>
        <v>0</v>
      </c>
      <c r="I9" s="27"/>
      <c r="J9" s="149"/>
      <c r="K9" s="139"/>
      <c r="L9" s="115"/>
      <c r="M9" s="111"/>
      <c r="N9" s="81"/>
      <c r="O9" s="14">
        <f>所属データ!$A$21</f>
        <v>100100</v>
      </c>
      <c r="P9" s="14" t="str">
        <f t="shared" si="1"/>
        <v/>
      </c>
      <c r="Q9" s="14" t="str">
        <f t="shared" si="0"/>
        <v/>
      </c>
    </row>
    <row r="10" spans="1:28" ht="14.25" customHeight="1" thickBot="1">
      <c r="A10" s="37">
        <v>5</v>
      </c>
      <c r="B10" s="29"/>
      <c r="C10" s="104"/>
      <c r="D10" s="104"/>
      <c r="E10" s="157"/>
      <c r="F10" s="31"/>
      <c r="G10" s="100"/>
      <c r="H10" s="79">
        <f>所属データ!$E$3</f>
        <v>0</v>
      </c>
      <c r="I10" s="28"/>
      <c r="J10" s="150"/>
      <c r="K10" s="140"/>
      <c r="L10" s="116"/>
      <c r="M10" s="112"/>
      <c r="N10" s="82"/>
      <c r="O10" s="14">
        <f>所属データ!$A$21</f>
        <v>100100</v>
      </c>
      <c r="P10" s="14" t="str">
        <f t="shared" si="1"/>
        <v/>
      </c>
      <c r="Q10" s="14" t="str">
        <f t="shared" si="0"/>
        <v/>
      </c>
    </row>
    <row r="11" spans="1:28" ht="14.25" customHeight="1">
      <c r="A11" s="35">
        <v>6</v>
      </c>
      <c r="B11" s="25"/>
      <c r="C11" s="98"/>
      <c r="D11" s="98"/>
      <c r="E11" s="156"/>
      <c r="F11" s="30"/>
      <c r="G11" s="99"/>
      <c r="H11" s="78">
        <f>所属データ!$E$3</f>
        <v>0</v>
      </c>
      <c r="I11" s="27"/>
      <c r="J11" s="149"/>
      <c r="K11" s="139"/>
      <c r="L11" s="115"/>
      <c r="M11" s="111"/>
      <c r="N11" s="81"/>
      <c r="O11" s="14">
        <f>所属データ!$A$21</f>
        <v>100100</v>
      </c>
      <c r="P11" s="14" t="str">
        <f t="shared" si="1"/>
        <v/>
      </c>
      <c r="Q11" s="14" t="str">
        <f t="shared" si="0"/>
        <v/>
      </c>
    </row>
    <row r="12" spans="1:28" ht="14.25" customHeight="1">
      <c r="A12" s="36">
        <v>7</v>
      </c>
      <c r="B12" s="25"/>
      <c r="C12" s="30"/>
      <c r="D12" s="30"/>
      <c r="E12" s="158"/>
      <c r="F12" s="30"/>
      <c r="G12" s="99"/>
      <c r="H12" s="78">
        <f>所属データ!$E$3</f>
        <v>0</v>
      </c>
      <c r="I12" s="27"/>
      <c r="J12" s="149"/>
      <c r="K12" s="139"/>
      <c r="L12" s="115"/>
      <c r="M12" s="111"/>
      <c r="N12" s="81"/>
      <c r="O12" s="14">
        <f>所属データ!$A$21</f>
        <v>100100</v>
      </c>
      <c r="P12" s="14" t="str">
        <f t="shared" si="1"/>
        <v/>
      </c>
      <c r="Q12" s="14" t="str">
        <f t="shared" si="0"/>
        <v/>
      </c>
    </row>
    <row r="13" spans="1:28" ht="14.25" customHeight="1">
      <c r="A13" s="36">
        <v>8</v>
      </c>
      <c r="B13" s="25"/>
      <c r="C13" s="30"/>
      <c r="D13" s="30"/>
      <c r="E13" s="158"/>
      <c r="F13" s="30"/>
      <c r="G13" s="99"/>
      <c r="H13" s="78">
        <f>所属データ!$E$3</f>
        <v>0</v>
      </c>
      <c r="I13" s="27"/>
      <c r="J13" s="149"/>
      <c r="K13" s="139"/>
      <c r="L13" s="115"/>
      <c r="M13" s="111"/>
      <c r="N13" s="81"/>
      <c r="O13" s="14">
        <f>所属データ!$A$21</f>
        <v>100100</v>
      </c>
      <c r="P13" s="14" t="str">
        <f t="shared" si="1"/>
        <v/>
      </c>
      <c r="Q13" s="14" t="str">
        <f t="shared" si="0"/>
        <v/>
      </c>
    </row>
    <row r="14" spans="1:28" ht="14.25" customHeight="1">
      <c r="A14" s="36">
        <v>9</v>
      </c>
      <c r="B14" s="25"/>
      <c r="C14" s="30"/>
      <c r="D14" s="30"/>
      <c r="E14" s="158"/>
      <c r="F14" s="30"/>
      <c r="G14" s="99"/>
      <c r="H14" s="78">
        <f>所属データ!$E$3</f>
        <v>0</v>
      </c>
      <c r="I14" s="27"/>
      <c r="J14" s="149"/>
      <c r="K14" s="139"/>
      <c r="L14" s="115"/>
      <c r="M14" s="111"/>
      <c r="N14" s="81"/>
      <c r="O14" s="14">
        <f>所属データ!$A$21</f>
        <v>100100</v>
      </c>
      <c r="P14" s="14" t="str">
        <f t="shared" si="1"/>
        <v/>
      </c>
      <c r="Q14" s="14" t="str">
        <f t="shared" si="0"/>
        <v/>
      </c>
    </row>
    <row r="15" spans="1:28" ht="14.25" customHeight="1" thickBot="1">
      <c r="A15" s="37">
        <v>10</v>
      </c>
      <c r="B15" s="29"/>
      <c r="C15" s="31"/>
      <c r="D15" s="31"/>
      <c r="E15" s="159"/>
      <c r="F15" s="31"/>
      <c r="G15" s="100"/>
      <c r="H15" s="79">
        <f>所属データ!$E$3</f>
        <v>0</v>
      </c>
      <c r="I15" s="28"/>
      <c r="J15" s="150"/>
      <c r="K15" s="140"/>
      <c r="L15" s="116"/>
      <c r="M15" s="112"/>
      <c r="N15" s="82"/>
      <c r="O15" s="14">
        <f>所属データ!$A$21</f>
        <v>100100</v>
      </c>
      <c r="P15" s="14" t="str">
        <f t="shared" si="1"/>
        <v/>
      </c>
      <c r="Q15" s="14" t="str">
        <f t="shared" si="0"/>
        <v/>
      </c>
    </row>
    <row r="16" spans="1:28" ht="14.25" customHeight="1">
      <c r="A16" s="35">
        <v>11</v>
      </c>
      <c r="B16" s="25"/>
      <c r="C16" s="30"/>
      <c r="D16" s="30"/>
      <c r="E16" s="158"/>
      <c r="F16" s="30"/>
      <c r="G16" s="99"/>
      <c r="H16" s="78">
        <f>所属データ!$E$3</f>
        <v>0</v>
      </c>
      <c r="I16" s="27"/>
      <c r="J16" s="149"/>
      <c r="K16" s="139"/>
      <c r="L16" s="115"/>
      <c r="M16" s="111"/>
      <c r="N16" s="81"/>
      <c r="O16" s="14">
        <f>所属データ!$A$21</f>
        <v>100100</v>
      </c>
      <c r="P16" s="14" t="str">
        <f t="shared" si="1"/>
        <v/>
      </c>
      <c r="Q16" s="14" t="str">
        <f t="shared" si="0"/>
        <v/>
      </c>
    </row>
    <row r="17" spans="1:17" ht="14.25" customHeight="1">
      <c r="A17" s="36">
        <v>12</v>
      </c>
      <c r="B17" s="25"/>
      <c r="C17" s="30"/>
      <c r="D17" s="30"/>
      <c r="E17" s="158"/>
      <c r="F17" s="30"/>
      <c r="G17" s="99"/>
      <c r="H17" s="78">
        <f>所属データ!$E$3</f>
        <v>0</v>
      </c>
      <c r="I17" s="27"/>
      <c r="J17" s="149"/>
      <c r="K17" s="139"/>
      <c r="L17" s="115"/>
      <c r="M17" s="111"/>
      <c r="N17" s="81"/>
      <c r="O17" s="14">
        <f>所属データ!$A$21</f>
        <v>100100</v>
      </c>
      <c r="P17" s="14" t="str">
        <f t="shared" si="1"/>
        <v/>
      </c>
      <c r="Q17" s="14" t="str">
        <f t="shared" si="0"/>
        <v/>
      </c>
    </row>
    <row r="18" spans="1:17" ht="14.25" customHeight="1">
      <c r="A18" s="36">
        <v>13</v>
      </c>
      <c r="B18" s="25"/>
      <c r="C18" s="30"/>
      <c r="D18" s="30"/>
      <c r="E18" s="158"/>
      <c r="F18" s="30"/>
      <c r="G18" s="99"/>
      <c r="H18" s="78">
        <f>所属データ!$E$3</f>
        <v>0</v>
      </c>
      <c r="I18" s="27"/>
      <c r="J18" s="149"/>
      <c r="K18" s="139"/>
      <c r="L18" s="115"/>
      <c r="M18" s="111"/>
      <c r="N18" s="81"/>
      <c r="O18" s="14">
        <f>所属データ!$A$21</f>
        <v>100100</v>
      </c>
      <c r="P18" s="14" t="str">
        <f t="shared" si="1"/>
        <v/>
      </c>
      <c r="Q18" s="14" t="str">
        <f t="shared" si="0"/>
        <v/>
      </c>
    </row>
    <row r="19" spans="1:17" ht="14.25" customHeight="1">
      <c r="A19" s="36">
        <v>14</v>
      </c>
      <c r="B19" s="25"/>
      <c r="C19" s="30"/>
      <c r="D19" s="30"/>
      <c r="E19" s="158"/>
      <c r="F19" s="30"/>
      <c r="G19" s="99"/>
      <c r="H19" s="78">
        <f>所属データ!$E$3</f>
        <v>0</v>
      </c>
      <c r="I19" s="27"/>
      <c r="J19" s="149"/>
      <c r="K19" s="139"/>
      <c r="L19" s="115"/>
      <c r="M19" s="111"/>
      <c r="N19" s="81"/>
      <c r="O19" s="14">
        <f>所属データ!$A$21</f>
        <v>100100</v>
      </c>
      <c r="P19" s="14" t="str">
        <f t="shared" si="1"/>
        <v/>
      </c>
      <c r="Q19" s="14" t="str">
        <f t="shared" si="0"/>
        <v/>
      </c>
    </row>
    <row r="20" spans="1:17" ht="14.25" customHeight="1" thickBot="1">
      <c r="A20" s="37">
        <v>15</v>
      </c>
      <c r="B20" s="29"/>
      <c r="C20" s="31"/>
      <c r="D20" s="31"/>
      <c r="E20" s="159"/>
      <c r="F20" s="31"/>
      <c r="G20" s="100"/>
      <c r="H20" s="79">
        <f>所属データ!$E$3</f>
        <v>0</v>
      </c>
      <c r="I20" s="28"/>
      <c r="J20" s="150"/>
      <c r="K20" s="140"/>
      <c r="L20" s="116"/>
      <c r="M20" s="112"/>
      <c r="N20" s="82"/>
      <c r="O20" s="14">
        <f>所属データ!$A$21</f>
        <v>100100</v>
      </c>
      <c r="P20" s="14" t="str">
        <f t="shared" si="1"/>
        <v/>
      </c>
      <c r="Q20" s="14" t="str">
        <f t="shared" si="0"/>
        <v/>
      </c>
    </row>
    <row r="21" spans="1:17" ht="14.25" customHeight="1">
      <c r="A21" s="35">
        <v>16</v>
      </c>
      <c r="B21" s="25"/>
      <c r="C21" s="30"/>
      <c r="D21" s="30"/>
      <c r="E21" s="158"/>
      <c r="F21" s="30"/>
      <c r="G21" s="99"/>
      <c r="H21" s="78">
        <f>所属データ!$E$3</f>
        <v>0</v>
      </c>
      <c r="I21" s="27"/>
      <c r="J21" s="149"/>
      <c r="K21" s="139"/>
      <c r="L21" s="115"/>
      <c r="M21" s="111"/>
      <c r="N21" s="81"/>
      <c r="O21" s="14">
        <f>所属データ!$A$21</f>
        <v>100100</v>
      </c>
      <c r="P21" s="14" t="str">
        <f t="shared" si="1"/>
        <v/>
      </c>
      <c r="Q21" s="14" t="str">
        <f t="shared" si="0"/>
        <v/>
      </c>
    </row>
    <row r="22" spans="1:17" ht="14.25" customHeight="1">
      <c r="A22" s="36">
        <v>17</v>
      </c>
      <c r="B22" s="25"/>
      <c r="C22" s="30"/>
      <c r="D22" s="30"/>
      <c r="E22" s="158"/>
      <c r="F22" s="30"/>
      <c r="G22" s="99"/>
      <c r="H22" s="78">
        <f>所属データ!$E$3</f>
        <v>0</v>
      </c>
      <c r="I22" s="27"/>
      <c r="J22" s="149"/>
      <c r="K22" s="139"/>
      <c r="L22" s="115"/>
      <c r="M22" s="111"/>
      <c r="N22" s="81"/>
      <c r="O22" s="14">
        <f>所属データ!$A$21</f>
        <v>100100</v>
      </c>
      <c r="P22" s="14" t="str">
        <f t="shared" si="1"/>
        <v/>
      </c>
      <c r="Q22" s="14" t="str">
        <f t="shared" si="0"/>
        <v/>
      </c>
    </row>
    <row r="23" spans="1:17" ht="14.25" customHeight="1">
      <c r="A23" s="36">
        <v>18</v>
      </c>
      <c r="B23" s="25"/>
      <c r="C23" s="30"/>
      <c r="D23" s="30"/>
      <c r="E23" s="158"/>
      <c r="F23" s="30"/>
      <c r="G23" s="99"/>
      <c r="H23" s="78">
        <f>所属データ!$E$3</f>
        <v>0</v>
      </c>
      <c r="I23" s="27"/>
      <c r="J23" s="149"/>
      <c r="K23" s="139"/>
      <c r="L23" s="115"/>
      <c r="M23" s="111"/>
      <c r="N23" s="81"/>
      <c r="O23" s="14">
        <f>所属データ!$A$21</f>
        <v>100100</v>
      </c>
      <c r="P23" s="14" t="str">
        <f t="shared" si="1"/>
        <v/>
      </c>
      <c r="Q23" s="14" t="str">
        <f t="shared" si="0"/>
        <v/>
      </c>
    </row>
    <row r="24" spans="1:17" ht="14.25" customHeight="1">
      <c r="A24" s="36">
        <v>19</v>
      </c>
      <c r="B24" s="25"/>
      <c r="C24" s="30"/>
      <c r="D24" s="30"/>
      <c r="E24" s="158"/>
      <c r="F24" s="30"/>
      <c r="G24" s="99"/>
      <c r="H24" s="78">
        <f>所属データ!$E$3</f>
        <v>0</v>
      </c>
      <c r="I24" s="27"/>
      <c r="J24" s="149"/>
      <c r="K24" s="139"/>
      <c r="L24" s="115"/>
      <c r="M24" s="111"/>
      <c r="N24" s="81"/>
      <c r="O24" s="14">
        <f>所属データ!$A$21</f>
        <v>100100</v>
      </c>
      <c r="P24" s="14" t="str">
        <f t="shared" si="1"/>
        <v/>
      </c>
      <c r="Q24" s="14" t="str">
        <f t="shared" si="0"/>
        <v/>
      </c>
    </row>
    <row r="25" spans="1:17" ht="14.25" customHeight="1" thickBot="1">
      <c r="A25" s="37">
        <v>20</v>
      </c>
      <c r="B25" s="29"/>
      <c r="C25" s="31"/>
      <c r="D25" s="31"/>
      <c r="E25" s="159"/>
      <c r="F25" s="31"/>
      <c r="G25" s="100"/>
      <c r="H25" s="79">
        <f>所属データ!$E$3</f>
        <v>0</v>
      </c>
      <c r="I25" s="28"/>
      <c r="J25" s="150"/>
      <c r="K25" s="140"/>
      <c r="L25" s="116"/>
      <c r="M25" s="112"/>
      <c r="N25" s="82"/>
      <c r="O25" s="14">
        <f>所属データ!$A$21</f>
        <v>100100</v>
      </c>
      <c r="P25" s="14" t="str">
        <f t="shared" si="1"/>
        <v/>
      </c>
      <c r="Q25" s="14" t="str">
        <f t="shared" si="0"/>
        <v/>
      </c>
    </row>
    <row r="26" spans="1:17" ht="14.25" customHeight="1">
      <c r="A26" s="35">
        <v>21</v>
      </c>
      <c r="B26" s="25"/>
      <c r="C26" s="30"/>
      <c r="D26" s="30"/>
      <c r="E26" s="158"/>
      <c r="F26" s="30"/>
      <c r="G26" s="99"/>
      <c r="H26" s="78">
        <f>所属データ!$E$3</f>
        <v>0</v>
      </c>
      <c r="I26" s="27"/>
      <c r="J26" s="149"/>
      <c r="K26" s="139"/>
      <c r="L26" s="115"/>
      <c r="M26" s="111"/>
      <c r="N26" s="81"/>
      <c r="O26" s="14">
        <f>所属データ!$A$21</f>
        <v>100100</v>
      </c>
      <c r="P26" s="14" t="str">
        <f t="shared" si="1"/>
        <v/>
      </c>
      <c r="Q26" s="14" t="str">
        <f t="shared" si="0"/>
        <v/>
      </c>
    </row>
    <row r="27" spans="1:17" ht="14.25" customHeight="1">
      <c r="A27" s="36">
        <v>22</v>
      </c>
      <c r="B27" s="25"/>
      <c r="C27" s="30"/>
      <c r="D27" s="30"/>
      <c r="E27" s="158"/>
      <c r="F27" s="30"/>
      <c r="G27" s="99"/>
      <c r="H27" s="78">
        <f>所属データ!$E$3</f>
        <v>0</v>
      </c>
      <c r="I27" s="27"/>
      <c r="J27" s="149"/>
      <c r="K27" s="139"/>
      <c r="L27" s="115"/>
      <c r="M27" s="111"/>
      <c r="N27" s="81"/>
      <c r="O27" s="14">
        <f>所属データ!$A$21</f>
        <v>100100</v>
      </c>
      <c r="P27" s="14" t="str">
        <f t="shared" si="1"/>
        <v/>
      </c>
      <c r="Q27" s="14" t="str">
        <f t="shared" si="0"/>
        <v/>
      </c>
    </row>
    <row r="28" spans="1:17" ht="14.25" customHeight="1">
      <c r="A28" s="36">
        <v>23</v>
      </c>
      <c r="B28" s="25"/>
      <c r="C28" s="30"/>
      <c r="D28" s="30"/>
      <c r="E28" s="158"/>
      <c r="F28" s="30"/>
      <c r="G28" s="99"/>
      <c r="H28" s="78">
        <f>所属データ!$E$3</f>
        <v>0</v>
      </c>
      <c r="I28" s="27"/>
      <c r="J28" s="149"/>
      <c r="K28" s="139"/>
      <c r="L28" s="115"/>
      <c r="M28" s="111"/>
      <c r="N28" s="81"/>
      <c r="O28" s="14">
        <f>所属データ!$A$21</f>
        <v>100100</v>
      </c>
      <c r="P28" s="14" t="str">
        <f t="shared" si="1"/>
        <v/>
      </c>
      <c r="Q28" s="14" t="str">
        <f t="shared" si="0"/>
        <v/>
      </c>
    </row>
    <row r="29" spans="1:17" ht="14.25" customHeight="1">
      <c r="A29" s="36">
        <v>24</v>
      </c>
      <c r="B29" s="25"/>
      <c r="C29" s="30"/>
      <c r="D29" s="30"/>
      <c r="E29" s="158"/>
      <c r="F29" s="30"/>
      <c r="G29" s="99"/>
      <c r="H29" s="78">
        <f>所属データ!$E$3</f>
        <v>0</v>
      </c>
      <c r="I29" s="27"/>
      <c r="J29" s="149"/>
      <c r="K29" s="139"/>
      <c r="L29" s="115"/>
      <c r="M29" s="111"/>
      <c r="N29" s="81"/>
      <c r="O29" s="14">
        <f>所属データ!$A$21</f>
        <v>100100</v>
      </c>
      <c r="P29" s="14" t="str">
        <f t="shared" si="1"/>
        <v/>
      </c>
      <c r="Q29" s="14" t="str">
        <f t="shared" si="0"/>
        <v/>
      </c>
    </row>
    <row r="30" spans="1:17" ht="14.25" customHeight="1" thickBot="1">
      <c r="A30" s="37">
        <v>25</v>
      </c>
      <c r="B30" s="29"/>
      <c r="C30" s="31"/>
      <c r="D30" s="31"/>
      <c r="E30" s="159"/>
      <c r="F30" s="31"/>
      <c r="G30" s="100"/>
      <c r="H30" s="79">
        <f>所属データ!$E$3</f>
        <v>0</v>
      </c>
      <c r="I30" s="28"/>
      <c r="J30" s="150"/>
      <c r="K30" s="140"/>
      <c r="L30" s="116"/>
      <c r="M30" s="112"/>
      <c r="N30" s="82"/>
      <c r="O30" s="14">
        <f>所属データ!$A$21</f>
        <v>100100</v>
      </c>
      <c r="P30" s="14" t="str">
        <f t="shared" si="1"/>
        <v/>
      </c>
      <c r="Q30" s="14" t="str">
        <f t="shared" si="0"/>
        <v/>
      </c>
    </row>
    <row r="31" spans="1:17" ht="14.25" customHeight="1">
      <c r="A31" s="35">
        <v>26</v>
      </c>
      <c r="B31" s="25"/>
      <c r="C31" s="30"/>
      <c r="D31" s="30"/>
      <c r="E31" s="158"/>
      <c r="F31" s="30"/>
      <c r="G31" s="99"/>
      <c r="H31" s="78">
        <f>所属データ!$E$3</f>
        <v>0</v>
      </c>
      <c r="I31" s="27"/>
      <c r="J31" s="149"/>
      <c r="K31" s="139"/>
      <c r="L31" s="115"/>
      <c r="M31" s="111"/>
      <c r="N31" s="81"/>
      <c r="O31" s="14">
        <f>所属データ!$A$21</f>
        <v>100100</v>
      </c>
      <c r="P31" s="14" t="str">
        <f t="shared" si="1"/>
        <v/>
      </c>
      <c r="Q31" s="14" t="str">
        <f t="shared" si="0"/>
        <v/>
      </c>
    </row>
    <row r="32" spans="1:17" ht="14.25" customHeight="1">
      <c r="A32" s="36">
        <v>27</v>
      </c>
      <c r="B32" s="25"/>
      <c r="C32" s="30"/>
      <c r="D32" s="30"/>
      <c r="E32" s="158"/>
      <c r="F32" s="30"/>
      <c r="G32" s="99"/>
      <c r="H32" s="78">
        <f>所属データ!$E$3</f>
        <v>0</v>
      </c>
      <c r="I32" s="27"/>
      <c r="J32" s="149"/>
      <c r="K32" s="139"/>
      <c r="L32" s="115"/>
      <c r="M32" s="111"/>
      <c r="N32" s="81"/>
      <c r="O32" s="14">
        <f>所属データ!$A$21</f>
        <v>100100</v>
      </c>
      <c r="P32" s="14" t="str">
        <f t="shared" si="1"/>
        <v/>
      </c>
      <c r="Q32" s="14" t="str">
        <f t="shared" si="0"/>
        <v/>
      </c>
    </row>
    <row r="33" spans="1:17" ht="14.25" customHeight="1">
      <c r="A33" s="36">
        <v>28</v>
      </c>
      <c r="B33" s="25"/>
      <c r="C33" s="30"/>
      <c r="D33" s="30"/>
      <c r="E33" s="158"/>
      <c r="F33" s="30"/>
      <c r="G33" s="99"/>
      <c r="H33" s="78">
        <f>所属データ!$E$3</f>
        <v>0</v>
      </c>
      <c r="I33" s="27"/>
      <c r="J33" s="149"/>
      <c r="K33" s="139"/>
      <c r="L33" s="115"/>
      <c r="M33" s="111"/>
      <c r="N33" s="81"/>
      <c r="O33" s="14">
        <f>所属データ!$A$21</f>
        <v>100100</v>
      </c>
      <c r="P33" s="14" t="str">
        <f t="shared" si="1"/>
        <v/>
      </c>
      <c r="Q33" s="14" t="str">
        <f t="shared" si="0"/>
        <v/>
      </c>
    </row>
    <row r="34" spans="1:17" ht="14.25" customHeight="1">
      <c r="A34" s="36">
        <v>29</v>
      </c>
      <c r="B34" s="25"/>
      <c r="C34" s="30"/>
      <c r="D34" s="30"/>
      <c r="E34" s="158"/>
      <c r="F34" s="30"/>
      <c r="G34" s="99"/>
      <c r="H34" s="78">
        <f>所属データ!$E$3</f>
        <v>0</v>
      </c>
      <c r="I34" s="27"/>
      <c r="J34" s="149"/>
      <c r="K34" s="139"/>
      <c r="L34" s="115"/>
      <c r="M34" s="111"/>
      <c r="N34" s="81"/>
      <c r="O34" s="14">
        <f>所属データ!$A$21</f>
        <v>100100</v>
      </c>
      <c r="P34" s="14" t="str">
        <f t="shared" si="1"/>
        <v/>
      </c>
      <c r="Q34" s="14" t="str">
        <f t="shared" si="0"/>
        <v/>
      </c>
    </row>
    <row r="35" spans="1:17" ht="14.25" customHeight="1" thickBot="1">
      <c r="A35" s="37">
        <v>30</v>
      </c>
      <c r="B35" s="29"/>
      <c r="C35" s="31"/>
      <c r="D35" s="31"/>
      <c r="E35" s="159"/>
      <c r="F35" s="31"/>
      <c r="G35" s="100"/>
      <c r="H35" s="79">
        <f>所属データ!$E$3</f>
        <v>0</v>
      </c>
      <c r="I35" s="28"/>
      <c r="J35" s="150"/>
      <c r="K35" s="140"/>
      <c r="L35" s="116"/>
      <c r="M35" s="112"/>
      <c r="N35" s="82"/>
      <c r="O35" s="14">
        <f>所属データ!$A$21</f>
        <v>100100</v>
      </c>
      <c r="P35" s="14" t="str">
        <f t="shared" si="1"/>
        <v/>
      </c>
      <c r="Q35" s="14" t="str">
        <f t="shared" si="0"/>
        <v/>
      </c>
    </row>
    <row r="36" spans="1:17" ht="14.25" customHeight="1">
      <c r="A36" s="35">
        <v>31</v>
      </c>
      <c r="B36" s="25"/>
      <c r="C36" s="30"/>
      <c r="D36" s="30"/>
      <c r="E36" s="158"/>
      <c r="F36" s="30"/>
      <c r="G36" s="99"/>
      <c r="H36" s="78">
        <f>所属データ!$E$3</f>
        <v>0</v>
      </c>
      <c r="I36" s="27"/>
      <c r="J36" s="149"/>
      <c r="K36" s="139"/>
      <c r="L36" s="115"/>
      <c r="M36" s="111"/>
      <c r="N36" s="81"/>
      <c r="O36" s="14">
        <f>所属データ!$A$21</f>
        <v>100100</v>
      </c>
      <c r="P36" s="14" t="str">
        <f t="shared" si="1"/>
        <v/>
      </c>
      <c r="Q36" s="14" t="str">
        <f t="shared" si="0"/>
        <v/>
      </c>
    </row>
    <row r="37" spans="1:17" ht="14.25" customHeight="1">
      <c r="A37" s="36">
        <v>32</v>
      </c>
      <c r="B37" s="25"/>
      <c r="C37" s="30"/>
      <c r="D37" s="30"/>
      <c r="E37" s="158"/>
      <c r="F37" s="30"/>
      <c r="G37" s="99"/>
      <c r="H37" s="78">
        <f>所属データ!$E$3</f>
        <v>0</v>
      </c>
      <c r="I37" s="27"/>
      <c r="J37" s="149"/>
      <c r="K37" s="139"/>
      <c r="L37" s="115"/>
      <c r="M37" s="111"/>
      <c r="N37" s="81"/>
      <c r="O37" s="14">
        <f>所属データ!$A$21</f>
        <v>100100</v>
      </c>
      <c r="P37" s="14" t="str">
        <f t="shared" si="1"/>
        <v/>
      </c>
      <c r="Q37" s="14" t="str">
        <f t="shared" si="0"/>
        <v/>
      </c>
    </row>
    <row r="38" spans="1:17" ht="14.25" customHeight="1">
      <c r="A38" s="36">
        <v>33</v>
      </c>
      <c r="B38" s="25"/>
      <c r="C38" s="30"/>
      <c r="D38" s="30"/>
      <c r="E38" s="158"/>
      <c r="F38" s="30"/>
      <c r="G38" s="99"/>
      <c r="H38" s="78">
        <f>所属データ!$E$3</f>
        <v>0</v>
      </c>
      <c r="I38" s="27"/>
      <c r="J38" s="149"/>
      <c r="K38" s="139"/>
      <c r="L38" s="115"/>
      <c r="M38" s="111"/>
      <c r="N38" s="81"/>
      <c r="O38" s="14">
        <f>所属データ!$A$21</f>
        <v>100100</v>
      </c>
      <c r="P38" s="14" t="str">
        <f t="shared" si="1"/>
        <v/>
      </c>
      <c r="Q38" s="14" t="str">
        <f t="shared" si="0"/>
        <v/>
      </c>
    </row>
    <row r="39" spans="1:17" ht="14.25" customHeight="1">
      <c r="A39" s="36">
        <v>34</v>
      </c>
      <c r="B39" s="25"/>
      <c r="C39" s="30"/>
      <c r="D39" s="30"/>
      <c r="E39" s="158"/>
      <c r="F39" s="30"/>
      <c r="G39" s="99"/>
      <c r="H39" s="78">
        <f>所属データ!$E$3</f>
        <v>0</v>
      </c>
      <c r="I39" s="27"/>
      <c r="J39" s="149"/>
      <c r="K39" s="139"/>
      <c r="L39" s="115"/>
      <c r="M39" s="111"/>
      <c r="N39" s="81"/>
      <c r="O39" s="14">
        <f>所属データ!$A$21</f>
        <v>100100</v>
      </c>
      <c r="P39" s="14" t="str">
        <f t="shared" si="1"/>
        <v/>
      </c>
      <c r="Q39" s="14" t="str">
        <f t="shared" si="0"/>
        <v/>
      </c>
    </row>
    <row r="40" spans="1:17" ht="14.25" customHeight="1" thickBot="1">
      <c r="A40" s="37">
        <v>35</v>
      </c>
      <c r="B40" s="29"/>
      <c r="C40" s="31"/>
      <c r="D40" s="31"/>
      <c r="E40" s="159"/>
      <c r="F40" s="31"/>
      <c r="G40" s="100"/>
      <c r="H40" s="79">
        <f>所属データ!$E$3</f>
        <v>0</v>
      </c>
      <c r="I40" s="28"/>
      <c r="J40" s="150"/>
      <c r="K40" s="140"/>
      <c r="L40" s="116"/>
      <c r="M40" s="112"/>
      <c r="N40" s="82"/>
      <c r="O40" s="14">
        <f>所属データ!$A$21</f>
        <v>100100</v>
      </c>
      <c r="P40" s="14" t="str">
        <f t="shared" si="1"/>
        <v/>
      </c>
      <c r="Q40" s="14" t="str">
        <f t="shared" si="0"/>
        <v/>
      </c>
    </row>
    <row r="41" spans="1:17" ht="14.25" customHeight="1">
      <c r="A41" s="35">
        <v>36</v>
      </c>
      <c r="B41" s="25"/>
      <c r="C41" s="30"/>
      <c r="D41" s="30"/>
      <c r="E41" s="158"/>
      <c r="F41" s="30"/>
      <c r="G41" s="99"/>
      <c r="H41" s="78">
        <f>所属データ!$E$3</f>
        <v>0</v>
      </c>
      <c r="I41" s="27"/>
      <c r="J41" s="149"/>
      <c r="K41" s="139"/>
      <c r="L41" s="115"/>
      <c r="M41" s="111"/>
      <c r="N41" s="81"/>
      <c r="O41" s="14">
        <f>所属データ!$A$21</f>
        <v>100100</v>
      </c>
      <c r="P41" s="14" t="str">
        <f t="shared" si="1"/>
        <v/>
      </c>
      <c r="Q41" s="14" t="str">
        <f t="shared" si="0"/>
        <v/>
      </c>
    </row>
    <row r="42" spans="1:17" ht="14.25" customHeight="1">
      <c r="A42" s="36">
        <v>37</v>
      </c>
      <c r="B42" s="25"/>
      <c r="C42" s="30"/>
      <c r="D42" s="30"/>
      <c r="E42" s="158"/>
      <c r="F42" s="30"/>
      <c r="G42" s="99"/>
      <c r="H42" s="78">
        <f>所属データ!$E$3</f>
        <v>0</v>
      </c>
      <c r="I42" s="27"/>
      <c r="J42" s="149"/>
      <c r="K42" s="139"/>
      <c r="L42" s="115"/>
      <c r="M42" s="111"/>
      <c r="N42" s="81"/>
      <c r="O42" s="14">
        <f>所属データ!$A$21</f>
        <v>100100</v>
      </c>
      <c r="P42" s="14" t="str">
        <f t="shared" si="1"/>
        <v/>
      </c>
      <c r="Q42" s="14" t="str">
        <f t="shared" si="0"/>
        <v/>
      </c>
    </row>
    <row r="43" spans="1:17" ht="14.25" customHeight="1">
      <c r="A43" s="36">
        <v>38</v>
      </c>
      <c r="B43" s="25"/>
      <c r="C43" s="30"/>
      <c r="D43" s="30"/>
      <c r="E43" s="158"/>
      <c r="F43" s="30"/>
      <c r="G43" s="99"/>
      <c r="H43" s="78">
        <f>所属データ!$E$3</f>
        <v>0</v>
      </c>
      <c r="I43" s="27"/>
      <c r="J43" s="149"/>
      <c r="K43" s="139"/>
      <c r="L43" s="115"/>
      <c r="M43" s="111"/>
      <c r="N43" s="81"/>
      <c r="O43" s="14">
        <f>所属データ!$A$21</f>
        <v>100100</v>
      </c>
      <c r="P43" s="14" t="str">
        <f t="shared" si="1"/>
        <v/>
      </c>
      <c r="Q43" s="14" t="str">
        <f t="shared" si="0"/>
        <v/>
      </c>
    </row>
    <row r="44" spans="1:17" ht="14.25" customHeight="1">
      <c r="A44" s="36">
        <v>39</v>
      </c>
      <c r="B44" s="25"/>
      <c r="C44" s="30"/>
      <c r="D44" s="30"/>
      <c r="E44" s="158"/>
      <c r="F44" s="30"/>
      <c r="G44" s="99"/>
      <c r="H44" s="78">
        <f>所属データ!$E$3</f>
        <v>0</v>
      </c>
      <c r="I44" s="27"/>
      <c r="J44" s="149"/>
      <c r="K44" s="139"/>
      <c r="L44" s="115"/>
      <c r="M44" s="111"/>
      <c r="N44" s="81"/>
      <c r="O44" s="14">
        <f>所属データ!$A$21</f>
        <v>100100</v>
      </c>
      <c r="P44" s="14" t="str">
        <f t="shared" si="1"/>
        <v/>
      </c>
      <c r="Q44" s="14" t="str">
        <f t="shared" si="0"/>
        <v/>
      </c>
    </row>
    <row r="45" spans="1:17" ht="14.25" customHeight="1" thickBot="1">
      <c r="A45" s="37">
        <v>40</v>
      </c>
      <c r="B45" s="29"/>
      <c r="C45" s="31"/>
      <c r="D45" s="31"/>
      <c r="E45" s="159"/>
      <c r="F45" s="31"/>
      <c r="G45" s="100"/>
      <c r="H45" s="79">
        <f>所属データ!$E$3</f>
        <v>0</v>
      </c>
      <c r="I45" s="28"/>
      <c r="J45" s="150"/>
      <c r="K45" s="140"/>
      <c r="L45" s="116"/>
      <c r="M45" s="112"/>
      <c r="N45" s="82"/>
      <c r="O45" s="14">
        <f>所属データ!$A$21</f>
        <v>100100</v>
      </c>
      <c r="P45" s="14" t="str">
        <f t="shared" si="1"/>
        <v/>
      </c>
      <c r="Q45" s="14" t="str">
        <f t="shared" si="0"/>
        <v/>
      </c>
    </row>
    <row r="46" spans="1:17" ht="14.25" customHeight="1">
      <c r="A46" s="35">
        <v>41</v>
      </c>
      <c r="B46" s="25"/>
      <c r="C46" s="30"/>
      <c r="D46" s="30"/>
      <c r="E46" s="158"/>
      <c r="F46" s="30"/>
      <c r="G46" s="99"/>
      <c r="H46" s="78">
        <f>所属データ!$E$3</f>
        <v>0</v>
      </c>
      <c r="I46" s="27"/>
      <c r="J46" s="149"/>
      <c r="K46" s="139"/>
      <c r="L46" s="115"/>
      <c r="M46" s="111"/>
      <c r="N46" s="81"/>
      <c r="O46" s="14">
        <f>所属データ!$A$21</f>
        <v>100100</v>
      </c>
      <c r="P46" s="14" t="str">
        <f t="shared" si="1"/>
        <v/>
      </c>
      <c r="Q46" s="14" t="str">
        <f t="shared" si="0"/>
        <v/>
      </c>
    </row>
    <row r="47" spans="1:17" ht="14.25" customHeight="1">
      <c r="A47" s="36">
        <v>42</v>
      </c>
      <c r="B47" s="25"/>
      <c r="C47" s="30"/>
      <c r="D47" s="30"/>
      <c r="E47" s="158"/>
      <c r="F47" s="30"/>
      <c r="G47" s="99"/>
      <c r="H47" s="78">
        <f>所属データ!$E$3</f>
        <v>0</v>
      </c>
      <c r="I47" s="27"/>
      <c r="J47" s="149"/>
      <c r="K47" s="139"/>
      <c r="L47" s="115"/>
      <c r="M47" s="111"/>
      <c r="N47" s="81"/>
      <c r="O47" s="14">
        <f>所属データ!$A$21</f>
        <v>100100</v>
      </c>
      <c r="P47" s="14" t="str">
        <f t="shared" si="1"/>
        <v/>
      </c>
      <c r="Q47" s="14" t="str">
        <f t="shared" si="0"/>
        <v/>
      </c>
    </row>
    <row r="48" spans="1:17" ht="14.25" customHeight="1">
      <c r="A48" s="36">
        <v>43</v>
      </c>
      <c r="B48" s="25"/>
      <c r="C48" s="30"/>
      <c r="D48" s="30"/>
      <c r="E48" s="158"/>
      <c r="F48" s="30"/>
      <c r="G48" s="99"/>
      <c r="H48" s="78">
        <f>所属データ!$E$3</f>
        <v>0</v>
      </c>
      <c r="I48" s="27"/>
      <c r="J48" s="149"/>
      <c r="K48" s="139"/>
      <c r="L48" s="115"/>
      <c r="M48" s="111"/>
      <c r="N48" s="81"/>
      <c r="O48" s="14">
        <f>所属データ!$A$21</f>
        <v>100100</v>
      </c>
      <c r="P48" s="14" t="str">
        <f t="shared" si="1"/>
        <v/>
      </c>
      <c r="Q48" s="14" t="str">
        <f t="shared" si="0"/>
        <v/>
      </c>
    </row>
    <row r="49" spans="1:17" ht="14.25" customHeight="1">
      <c r="A49" s="36">
        <v>44</v>
      </c>
      <c r="B49" s="25"/>
      <c r="C49" s="30"/>
      <c r="D49" s="30"/>
      <c r="E49" s="158"/>
      <c r="F49" s="30"/>
      <c r="G49" s="99"/>
      <c r="H49" s="78">
        <f>所属データ!$E$3</f>
        <v>0</v>
      </c>
      <c r="I49" s="27"/>
      <c r="J49" s="149"/>
      <c r="K49" s="139"/>
      <c r="L49" s="115"/>
      <c r="M49" s="111"/>
      <c r="N49" s="81"/>
      <c r="O49" s="14">
        <f>所属データ!$A$21</f>
        <v>100100</v>
      </c>
      <c r="P49" s="14" t="str">
        <f t="shared" si="1"/>
        <v/>
      </c>
      <c r="Q49" s="14" t="str">
        <f t="shared" si="0"/>
        <v/>
      </c>
    </row>
    <row r="50" spans="1:17" ht="14.25" customHeight="1" thickBot="1">
      <c r="A50" s="37">
        <v>45</v>
      </c>
      <c r="B50" s="29"/>
      <c r="C50" s="31"/>
      <c r="D50" s="31"/>
      <c r="E50" s="159"/>
      <c r="F50" s="31"/>
      <c r="G50" s="100"/>
      <c r="H50" s="79">
        <f>所属データ!$E$3</f>
        <v>0</v>
      </c>
      <c r="I50" s="28"/>
      <c r="J50" s="150"/>
      <c r="K50" s="140"/>
      <c r="L50" s="116"/>
      <c r="M50" s="112"/>
      <c r="N50" s="82"/>
      <c r="O50" s="14">
        <f>所属データ!$A$21</f>
        <v>100100</v>
      </c>
      <c r="P50" s="14" t="str">
        <f t="shared" si="1"/>
        <v/>
      </c>
      <c r="Q50" s="14" t="str">
        <f t="shared" si="0"/>
        <v/>
      </c>
    </row>
    <row r="53" spans="1:17" hidden="1">
      <c r="B53" s="14" t="s">
        <v>18</v>
      </c>
    </row>
    <row r="54" spans="1:17" hidden="1">
      <c r="B54" s="14" t="s">
        <v>17</v>
      </c>
      <c r="H54" s="73" t="s">
        <v>21</v>
      </c>
      <c r="I54" s="49"/>
    </row>
    <row r="55" spans="1:17" hidden="1">
      <c r="B55" s="14" t="s">
        <v>121</v>
      </c>
      <c r="E55" s="16"/>
      <c r="F55" s="16"/>
      <c r="G55" s="16"/>
      <c r="H55" s="73" t="s">
        <v>22</v>
      </c>
    </row>
    <row r="56" spans="1:17" hidden="1">
      <c r="E56" s="16"/>
      <c r="F56" s="16"/>
      <c r="G56" s="16"/>
      <c r="H56" s="73" t="s">
        <v>23</v>
      </c>
    </row>
    <row r="57" spans="1:17" hidden="1">
      <c r="C57" s="16"/>
      <c r="D57" s="16"/>
      <c r="E57" s="16"/>
      <c r="F57" s="16"/>
      <c r="G57" s="16"/>
      <c r="H57" s="73" t="s">
        <v>24</v>
      </c>
    </row>
    <row r="58" spans="1:17" hidden="1">
      <c r="C58" s="16"/>
      <c r="D58" s="16"/>
      <c r="E58" s="16"/>
      <c r="F58" s="16"/>
      <c r="G58" s="16"/>
      <c r="H58" s="73" t="s">
        <v>25</v>
      </c>
    </row>
    <row r="59" spans="1:17" hidden="1">
      <c r="E59" s="16"/>
      <c r="F59" s="16"/>
      <c r="G59" s="16"/>
      <c r="H59" s="73" t="s">
        <v>26</v>
      </c>
    </row>
    <row r="60" spans="1:17" hidden="1">
      <c r="E60" s="16"/>
      <c r="F60" s="16"/>
      <c r="G60" s="16"/>
      <c r="H60" s="73" t="s">
        <v>27</v>
      </c>
    </row>
    <row r="61" spans="1:17" hidden="1">
      <c r="E61" s="16"/>
      <c r="F61" s="16"/>
      <c r="G61" s="16"/>
      <c r="H61" s="73" t="s">
        <v>28</v>
      </c>
    </row>
    <row r="62" spans="1:17" hidden="1">
      <c r="E62" s="16"/>
      <c r="F62" s="16"/>
      <c r="G62" s="16"/>
      <c r="H62" s="73" t="s">
        <v>29</v>
      </c>
    </row>
    <row r="63" spans="1:17" hidden="1">
      <c r="E63" s="16"/>
      <c r="F63" s="16"/>
      <c r="G63" s="16"/>
      <c r="H63" s="73" t="s">
        <v>30</v>
      </c>
    </row>
    <row r="64" spans="1:17" hidden="1">
      <c r="E64" s="16"/>
      <c r="F64" s="16"/>
      <c r="G64" s="16"/>
      <c r="H64" s="73" t="s">
        <v>31</v>
      </c>
    </row>
    <row r="65" spans="3:8" hidden="1">
      <c r="E65" s="16"/>
      <c r="F65" s="16"/>
      <c r="G65" s="16"/>
      <c r="H65" s="73" t="s">
        <v>32</v>
      </c>
    </row>
    <row r="66" spans="3:8" hidden="1">
      <c r="E66" s="16"/>
      <c r="F66" s="16"/>
      <c r="G66" s="16"/>
      <c r="H66" s="73" t="s">
        <v>33</v>
      </c>
    </row>
    <row r="67" spans="3:8" hidden="1">
      <c r="C67" s="16"/>
      <c r="D67" s="16"/>
      <c r="E67" s="16"/>
      <c r="F67" s="16"/>
      <c r="G67" s="16"/>
      <c r="H67" s="73" t="s">
        <v>34</v>
      </c>
    </row>
    <row r="68" spans="3:8" hidden="1">
      <c r="E68" s="16"/>
      <c r="F68" s="16"/>
      <c r="G68" s="16"/>
      <c r="H68" s="73" t="s">
        <v>35</v>
      </c>
    </row>
    <row r="69" spans="3:8" hidden="1">
      <c r="E69" s="16"/>
      <c r="F69" s="16"/>
      <c r="G69" s="16"/>
      <c r="H69" s="73" t="s">
        <v>36</v>
      </c>
    </row>
    <row r="70" spans="3:8" hidden="1">
      <c r="E70" s="16"/>
      <c r="F70" s="16"/>
      <c r="G70" s="16"/>
      <c r="H70" s="73" t="s">
        <v>37</v>
      </c>
    </row>
    <row r="71" spans="3:8" hidden="1">
      <c r="E71" s="16"/>
      <c r="F71" s="16"/>
      <c r="G71" s="16"/>
      <c r="H71" s="73" t="s">
        <v>38</v>
      </c>
    </row>
    <row r="72" spans="3:8" hidden="1">
      <c r="H72" s="73" t="s">
        <v>39</v>
      </c>
    </row>
    <row r="73" spans="3:8" hidden="1">
      <c r="H73" s="73" t="s">
        <v>40</v>
      </c>
    </row>
    <row r="74" spans="3:8" hidden="1">
      <c r="H74" s="73" t="s">
        <v>41</v>
      </c>
    </row>
    <row r="75" spans="3:8" hidden="1">
      <c r="H75" s="73" t="s">
        <v>42</v>
      </c>
    </row>
    <row r="76" spans="3:8" hidden="1">
      <c r="H76" s="73" t="s">
        <v>43</v>
      </c>
    </row>
    <row r="77" spans="3:8" hidden="1">
      <c r="H77" s="73" t="s">
        <v>44</v>
      </c>
    </row>
    <row r="78" spans="3:8" hidden="1">
      <c r="H78" s="73" t="s">
        <v>45</v>
      </c>
    </row>
    <row r="79" spans="3:8" hidden="1">
      <c r="H79" s="73" t="s">
        <v>46</v>
      </c>
    </row>
    <row r="80" spans="3:8" hidden="1">
      <c r="H80" s="73" t="s">
        <v>47</v>
      </c>
    </row>
    <row r="81" spans="8:8" hidden="1">
      <c r="H81" s="73" t="s">
        <v>48</v>
      </c>
    </row>
    <row r="82" spans="8:8" hidden="1">
      <c r="H82" s="73" t="s">
        <v>49</v>
      </c>
    </row>
    <row r="83" spans="8:8" hidden="1">
      <c r="H83" s="73" t="s">
        <v>50</v>
      </c>
    </row>
    <row r="84" spans="8:8" hidden="1">
      <c r="H84" s="73" t="s">
        <v>51</v>
      </c>
    </row>
    <row r="85" spans="8:8" hidden="1">
      <c r="H85" s="73" t="s">
        <v>52</v>
      </c>
    </row>
    <row r="86" spans="8:8" hidden="1">
      <c r="H86" s="73" t="s">
        <v>53</v>
      </c>
    </row>
    <row r="87" spans="8:8" hidden="1">
      <c r="H87" s="73" t="s">
        <v>54</v>
      </c>
    </row>
    <row r="88" spans="8:8" hidden="1">
      <c r="H88" s="73" t="s">
        <v>55</v>
      </c>
    </row>
    <row r="89" spans="8:8" hidden="1">
      <c r="H89" s="73" t="s">
        <v>56</v>
      </c>
    </row>
    <row r="90" spans="8:8" hidden="1">
      <c r="H90" s="73" t="s">
        <v>57</v>
      </c>
    </row>
    <row r="91" spans="8:8" hidden="1">
      <c r="H91" s="73" t="s">
        <v>58</v>
      </c>
    </row>
    <row r="92" spans="8:8" hidden="1">
      <c r="H92" s="73" t="s">
        <v>59</v>
      </c>
    </row>
    <row r="93" spans="8:8" hidden="1">
      <c r="H93" s="73" t="s">
        <v>60</v>
      </c>
    </row>
    <row r="94" spans="8:8" hidden="1">
      <c r="H94" s="73" t="s">
        <v>61</v>
      </c>
    </row>
    <row r="95" spans="8:8" hidden="1">
      <c r="H95" s="73" t="s">
        <v>62</v>
      </c>
    </row>
    <row r="96" spans="8:8" hidden="1">
      <c r="H96" s="73" t="s">
        <v>63</v>
      </c>
    </row>
    <row r="97" spans="8:8" hidden="1">
      <c r="H97" s="73" t="s">
        <v>64</v>
      </c>
    </row>
    <row r="98" spans="8:8" hidden="1">
      <c r="H98" s="73" t="s">
        <v>65</v>
      </c>
    </row>
    <row r="99" spans="8:8" hidden="1">
      <c r="H99" s="73" t="s">
        <v>66</v>
      </c>
    </row>
    <row r="100" spans="8:8" hidden="1">
      <c r="H100" s="73" t="s">
        <v>67</v>
      </c>
    </row>
  </sheetData>
  <sheetProtection selectLockedCells="1"/>
  <mergeCells count="11">
    <mergeCell ref="N4:N5"/>
    <mergeCell ref="F4:F5"/>
    <mergeCell ref="A1:B2"/>
    <mergeCell ref="A4:A5"/>
    <mergeCell ref="B4:B5"/>
    <mergeCell ref="C2:E2"/>
    <mergeCell ref="C3:H3"/>
    <mergeCell ref="H4:H5"/>
    <mergeCell ref="C1:E1"/>
    <mergeCell ref="G4:G5"/>
    <mergeCell ref="I4:J4"/>
  </mergeCells>
  <phoneticPr fontId="3"/>
  <dataValidations xWindow="507" yWindow="139" count="6">
    <dataValidation type="list" operator="greaterThan" allowBlank="1" showInputMessage="1" showErrorMessage="1" error="S年.月.日の型で入力してください。　例）　S62.5.13" sqref="H6:H50">
      <formula1>$H$54:$H$100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J6:J50">
      <formula1>100</formula1>
    </dataValidation>
    <dataValidation type="whole" imeMode="off" allowBlank="1" showErrorMessage="1" error="ﾄﾗｯｸ種目は1/100秒、ﾌｨｰﾙﾄﾞは1cm単位まで入力してください。　：　や　．　は自動で入力されますので数字のみを入力してください。_x000a_" sqref="M5">
      <formula1>4000</formula1>
      <formula2>12000</formula2>
    </dataValidation>
    <dataValidation type="list" allowBlank="1" showErrorMessage="1" error="エントリーの場合は○をリストから選択してください。" sqref="M6:N50">
      <formula1>$P$4</formula1>
    </dataValidation>
    <dataValidation type="list" allowBlank="1" showErrorMessage="1" errorTitle="入力を自動的に規制しています。" error="▼リストから選択してください。" sqref="I6:I50">
      <formula1>$B$55:$B$55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9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B100"/>
  <sheetViews>
    <sheetView showGridLines="0" zoomScaleNormal="100" zoomScaleSheetLayoutView="100" workbookViewId="0">
      <selection activeCell="A53" sqref="A53:XFD100"/>
    </sheetView>
  </sheetViews>
  <sheetFormatPr defaultColWidth="9" defaultRowHeight="13.2"/>
  <cols>
    <col min="1" max="1" width="2.77734375" style="14" customWidth="1"/>
    <col min="2" max="2" width="5.6640625" style="14" customWidth="1"/>
    <col min="3" max="5" width="13.109375" style="14" customWidth="1"/>
    <col min="6" max="6" width="2.6640625" style="14" customWidth="1"/>
    <col min="7" max="7" width="8.6640625" style="14" customWidth="1"/>
    <col min="8" max="8" width="7.33203125" style="24" customWidth="1"/>
    <col min="9" max="9" width="12.6640625" style="14" customWidth="1"/>
    <col min="10" max="10" width="8.88671875" style="14" customWidth="1"/>
    <col min="11" max="11" width="13.6640625" style="14" hidden="1" customWidth="1"/>
    <col min="12" max="12" width="8.6640625" style="14" hidden="1" customWidth="1"/>
    <col min="13" max="14" width="5.6640625" style="14" hidden="1" customWidth="1"/>
    <col min="15" max="15" width="8.44140625" style="14" hidden="1" customWidth="1"/>
    <col min="16" max="17" width="9.88671875" hidden="1" customWidth="1"/>
    <col min="18" max="18" width="8.33203125" style="14" hidden="1" customWidth="1"/>
    <col min="19" max="22" width="9" style="14" hidden="1" customWidth="1"/>
    <col min="23" max="23" width="11.88671875" style="14" hidden="1" customWidth="1"/>
    <col min="24" max="28" width="9" style="14" hidden="1" customWidth="1"/>
    <col min="29" max="16384" width="9" style="14"/>
  </cols>
  <sheetData>
    <row r="1" spans="1:28" ht="15.75" customHeight="1">
      <c r="A1" s="223" t="s">
        <v>117</v>
      </c>
      <c r="B1" s="224"/>
      <c r="C1" s="209" t="s">
        <v>72</v>
      </c>
      <c r="D1" s="210"/>
      <c r="E1" s="210"/>
      <c r="F1" s="42" t="str">
        <f>"所属長名："&amp;所属データ!$C$6&amp;"　　印"</f>
        <v>所属長名：　　印</v>
      </c>
      <c r="G1" s="42"/>
      <c r="I1" s="50"/>
      <c r="O1" s="17"/>
      <c r="R1" s="17"/>
    </row>
    <row r="2" spans="1:28" ht="14.25" customHeight="1" thickBot="1">
      <c r="A2" s="225"/>
      <c r="B2" s="226"/>
      <c r="C2" s="204" t="str">
        <f>"所属名："&amp;所属データ!$C$3</f>
        <v>所属名：</v>
      </c>
      <c r="D2" s="205"/>
      <c r="E2" s="205"/>
      <c r="F2" s="43" t="str">
        <f>"監督(代表)名："&amp;所属データ!$C$8</f>
        <v>監督(代表)名：</v>
      </c>
      <c r="G2" s="43"/>
      <c r="I2" s="50"/>
      <c r="M2" s="94" t="str">
        <f>IF(COUNTIF(M6:M50,"○")&gt;6,"×リレーエントリーオーバー","")</f>
        <v/>
      </c>
      <c r="N2" s="94" t="str">
        <f>IF(COUNTIF(N6:N50,"○")&gt;6,"×リレーエントリーオーバー","")</f>
        <v/>
      </c>
    </row>
    <row r="3" spans="1:28" ht="16.5" customHeight="1" thickBot="1">
      <c r="A3" s="51"/>
      <c r="B3" s="51"/>
      <c r="C3" s="229"/>
      <c r="D3" s="229"/>
      <c r="E3" s="229"/>
      <c r="F3" s="229"/>
      <c r="G3" s="229"/>
      <c r="H3" s="229"/>
      <c r="I3" s="39"/>
      <c r="J3" s="39"/>
      <c r="K3" s="39"/>
      <c r="L3" s="39"/>
      <c r="M3" s="91" t="s">
        <v>77</v>
      </c>
      <c r="N3" s="92" t="s">
        <v>92</v>
      </c>
    </row>
    <row r="4" spans="1:28" ht="15" customHeight="1">
      <c r="A4" s="227" t="s">
        <v>2</v>
      </c>
      <c r="B4" s="219" t="s">
        <v>16</v>
      </c>
      <c r="C4" s="65" t="s">
        <v>10</v>
      </c>
      <c r="D4" s="65" t="s">
        <v>9</v>
      </c>
      <c r="E4" s="65" t="s">
        <v>113</v>
      </c>
      <c r="F4" s="217" t="s">
        <v>13</v>
      </c>
      <c r="G4" s="230" t="s">
        <v>111</v>
      </c>
      <c r="H4" s="219" t="s">
        <v>70</v>
      </c>
      <c r="I4" s="221" t="s">
        <v>71</v>
      </c>
      <c r="J4" s="222"/>
      <c r="K4" s="160"/>
      <c r="L4" s="161"/>
      <c r="M4" s="117" t="s">
        <v>15</v>
      </c>
      <c r="N4" s="215"/>
      <c r="P4" s="14" t="s">
        <v>79</v>
      </c>
      <c r="Q4" s="14"/>
    </row>
    <row r="5" spans="1:28" ht="15" customHeight="1" thickBot="1">
      <c r="A5" s="228"/>
      <c r="B5" s="220"/>
      <c r="C5" s="66" t="s">
        <v>12</v>
      </c>
      <c r="D5" s="66" t="s">
        <v>12</v>
      </c>
      <c r="E5" s="66" t="s">
        <v>114</v>
      </c>
      <c r="F5" s="218"/>
      <c r="G5" s="231"/>
      <c r="H5" s="220"/>
      <c r="I5" s="52" t="s">
        <v>14</v>
      </c>
      <c r="J5" s="172" t="s">
        <v>73</v>
      </c>
      <c r="K5" s="171" t="s">
        <v>97</v>
      </c>
      <c r="L5" s="122" t="s">
        <v>110</v>
      </c>
      <c r="M5" s="118"/>
      <c r="N5" s="216"/>
      <c r="O5" s="14">
        <f>COUNTA(C6:C50)</f>
        <v>0</v>
      </c>
      <c r="S5" s="83" t="s">
        <v>80</v>
      </c>
      <c r="T5" s="83" t="s">
        <v>81</v>
      </c>
      <c r="U5" s="83" t="s">
        <v>82</v>
      </c>
      <c r="V5" s="83" t="s">
        <v>83</v>
      </c>
      <c r="W5" s="83" t="s">
        <v>84</v>
      </c>
      <c r="X5" s="83" t="s">
        <v>85</v>
      </c>
      <c r="Y5" s="83" t="s">
        <v>86</v>
      </c>
      <c r="Z5" s="83" t="s">
        <v>87</v>
      </c>
      <c r="AA5" s="83" t="s">
        <v>88</v>
      </c>
      <c r="AB5" s="83" t="s">
        <v>89</v>
      </c>
    </row>
    <row r="6" spans="1:28" ht="14.25" customHeight="1">
      <c r="A6" s="53">
        <v>1</v>
      </c>
      <c r="B6" s="54"/>
      <c r="C6" s="105"/>
      <c r="D6" s="105"/>
      <c r="E6" s="173"/>
      <c r="F6" s="56"/>
      <c r="G6" s="101"/>
      <c r="H6" s="74">
        <f>所属データ!$E$3</f>
        <v>0</v>
      </c>
      <c r="I6" s="106"/>
      <c r="J6" s="168"/>
      <c r="K6" s="162"/>
      <c r="L6" s="123"/>
      <c r="M6" s="119"/>
      <c r="N6" s="84"/>
      <c r="O6" s="14">
        <f>所属データ!$A$21</f>
        <v>100100</v>
      </c>
      <c r="P6" t="str">
        <f t="shared" ref="P6:P50" si="0">IF(M6="","",O6*1000+20000+A6)</f>
        <v/>
      </c>
      <c r="Q6" t="str">
        <f t="shared" ref="Q6:Q50" si="1">IF(N6="","",O6*1000+20000+A6)</f>
        <v/>
      </c>
      <c r="R6" s="14">
        <f>IF(W6="",0,所属データ!E6&amp;"400")</f>
        <v>0</v>
      </c>
      <c r="S6" s="14">
        <f>所属データ!$A$21/100+430000</f>
        <v>431001</v>
      </c>
      <c r="T6" s="14">
        <f>所属データ!$C$3</f>
        <v>0</v>
      </c>
      <c r="V6" s="14" t="str">
        <f>IF(M5="","",RIGHT(M5+100000,5))</f>
        <v/>
      </c>
      <c r="W6" s="14" t="str">
        <f>IF(ISERROR(SMALL($P$6:$P$50,1)),"",SMALL($P$6:$P$50,1))</f>
        <v/>
      </c>
      <c r="X6" s="14" t="str">
        <f>IF(ISERROR(SMALL($P$6:$P$50,2)),"",SMALL($P$6:$P$50,2))</f>
        <v/>
      </c>
      <c r="Y6" s="14" t="str">
        <f>IF(ISERROR(SMALL($P$6:$P$50,3)),"",SMALL($P$6:$P$50,3))</f>
        <v/>
      </c>
      <c r="Z6" s="14" t="str">
        <f>IF(ISERROR(SMALL($P$6:$P$50,4)),"",SMALL($P$6:$P$50,4))</f>
        <v/>
      </c>
      <c r="AA6" s="14" t="str">
        <f>IF(ISERROR(SMALL($P$6:$P$50,5)),"",SMALL($P$6:$P$50,5))</f>
        <v/>
      </c>
      <c r="AB6" s="14" t="str">
        <f>IF(ISERROR(SMALL($P$6:$P$50,6)),"",SMALL($P$6:$P$50,6))</f>
        <v/>
      </c>
    </row>
    <row r="7" spans="1:28" ht="14.25" customHeight="1">
      <c r="A7" s="57">
        <v>2</v>
      </c>
      <c r="B7" s="58"/>
      <c r="C7" s="59"/>
      <c r="D7" s="59"/>
      <c r="E7" s="174"/>
      <c r="F7" s="60"/>
      <c r="G7" s="102"/>
      <c r="H7" s="75">
        <f>所属データ!$E$3</f>
        <v>0</v>
      </c>
      <c r="I7" s="107"/>
      <c r="J7" s="169"/>
      <c r="K7" s="163"/>
      <c r="L7" s="124"/>
      <c r="M7" s="120"/>
      <c r="N7" s="85"/>
      <c r="O7" s="14">
        <f>所属データ!$A$21</f>
        <v>100100</v>
      </c>
      <c r="P7" t="str">
        <f t="shared" si="0"/>
        <v/>
      </c>
      <c r="Q7" t="str">
        <f t="shared" si="1"/>
        <v/>
      </c>
      <c r="R7" s="14">
        <f>IF(W7="",0,所属データ!E6&amp;"2400")</f>
        <v>0</v>
      </c>
      <c r="S7" s="14">
        <f>所属データ!$A$21/100+430000</f>
        <v>431001</v>
      </c>
      <c r="T7" s="14">
        <f>所属データ!$C$3</f>
        <v>0</v>
      </c>
      <c r="V7" s="14" t="str">
        <f>IF(N5="","",RIGHT(N5+100000,5))</f>
        <v/>
      </c>
      <c r="W7" s="14" t="str">
        <f>IF(ISERROR(SMALL($Q$6:$Q$50,1)),"",SMALL($Q$6:$Q$50,1))</f>
        <v/>
      </c>
      <c r="X7" s="14" t="str">
        <f>IF(ISERROR(SMALL($Q$6:$Q$50,2)),"",SMALL($Q$6:$Q$50,2))</f>
        <v/>
      </c>
      <c r="Y7" s="14" t="str">
        <f>IF(ISERROR(SMALL($Q$6:$Q$50,3)),"",SMALL($Q$6:$Q$50,3))</f>
        <v/>
      </c>
      <c r="Z7" s="14" t="str">
        <f>IF(ISERROR(SMALL($Q$6:$Q$50,4)),"",SMALL($Q$6:$Q$50,4))</f>
        <v/>
      </c>
      <c r="AA7" s="14" t="str">
        <f>IF(ISERROR(SMALL($Q$6:$Q$50,5)),"",SMALL($Q$6:$Q$50,5))</f>
        <v/>
      </c>
      <c r="AB7" s="14" t="str">
        <f>IF(ISERROR(SMALL($Q$6:$Q$50,6)),"",SMALL($Q$6:$Q$50,6))</f>
        <v/>
      </c>
    </row>
    <row r="8" spans="1:28" ht="14.25" customHeight="1">
      <c r="A8" s="57">
        <v>3</v>
      </c>
      <c r="B8" s="58"/>
      <c r="C8" s="59"/>
      <c r="D8" s="59"/>
      <c r="E8" s="174"/>
      <c r="F8" s="60"/>
      <c r="G8" s="102"/>
      <c r="H8" s="75">
        <f>所属データ!$E$3</f>
        <v>0</v>
      </c>
      <c r="I8" s="107"/>
      <c r="J8" s="169"/>
      <c r="K8" s="163"/>
      <c r="L8" s="124"/>
      <c r="M8" s="120"/>
      <c r="N8" s="85"/>
      <c r="O8" s="14">
        <f>所属データ!$A$21</f>
        <v>100100</v>
      </c>
      <c r="P8" t="str">
        <f t="shared" si="0"/>
        <v/>
      </c>
      <c r="Q8" t="str">
        <f t="shared" si="1"/>
        <v/>
      </c>
    </row>
    <row r="9" spans="1:28" ht="14.25" customHeight="1">
      <c r="A9" s="57">
        <v>4</v>
      </c>
      <c r="B9" s="58"/>
      <c r="C9" s="59"/>
      <c r="D9" s="59"/>
      <c r="E9" s="174"/>
      <c r="F9" s="60"/>
      <c r="G9" s="102"/>
      <c r="H9" s="75">
        <f>所属データ!$E$3</f>
        <v>0</v>
      </c>
      <c r="I9" s="107"/>
      <c r="J9" s="169"/>
      <c r="K9" s="163"/>
      <c r="L9" s="124"/>
      <c r="M9" s="120"/>
      <c r="N9" s="85"/>
      <c r="O9" s="14">
        <f>所属データ!$A$21</f>
        <v>100100</v>
      </c>
      <c r="P9" t="str">
        <f t="shared" si="0"/>
        <v/>
      </c>
      <c r="Q9" t="str">
        <f t="shared" si="1"/>
        <v/>
      </c>
    </row>
    <row r="10" spans="1:28" ht="14.25" customHeight="1" thickBot="1">
      <c r="A10" s="61">
        <v>5</v>
      </c>
      <c r="B10" s="62"/>
      <c r="C10" s="63"/>
      <c r="D10" s="63"/>
      <c r="E10" s="175"/>
      <c r="F10" s="64"/>
      <c r="G10" s="103"/>
      <c r="H10" s="76">
        <f>所属データ!$E$3</f>
        <v>0</v>
      </c>
      <c r="I10" s="108"/>
      <c r="J10" s="170"/>
      <c r="K10" s="164"/>
      <c r="L10" s="125"/>
      <c r="M10" s="121"/>
      <c r="N10" s="86"/>
      <c r="O10" s="14">
        <f>所属データ!$A$21</f>
        <v>100100</v>
      </c>
      <c r="P10" t="str">
        <f t="shared" si="0"/>
        <v/>
      </c>
      <c r="Q10" t="str">
        <f t="shared" si="1"/>
        <v/>
      </c>
    </row>
    <row r="11" spans="1:28" ht="14.25" customHeight="1">
      <c r="A11" s="53">
        <v>6</v>
      </c>
      <c r="B11" s="54"/>
      <c r="C11" s="55"/>
      <c r="D11" s="55"/>
      <c r="E11" s="176"/>
      <c r="F11" s="56"/>
      <c r="G11" s="101"/>
      <c r="H11" s="74">
        <f>所属データ!$E$3</f>
        <v>0</v>
      </c>
      <c r="I11" s="106"/>
      <c r="J11" s="168"/>
      <c r="K11" s="165"/>
      <c r="L11" s="126"/>
      <c r="M11" s="119"/>
      <c r="N11" s="84"/>
      <c r="O11" s="14">
        <f>所属データ!$A$21</f>
        <v>100100</v>
      </c>
      <c r="P11" t="str">
        <f t="shared" si="0"/>
        <v/>
      </c>
      <c r="Q11" t="str">
        <f t="shared" si="1"/>
        <v/>
      </c>
    </row>
    <row r="12" spans="1:28" ht="14.25" customHeight="1">
      <c r="A12" s="57">
        <v>7</v>
      </c>
      <c r="B12" s="58"/>
      <c r="C12" s="59"/>
      <c r="D12" s="59"/>
      <c r="E12" s="174"/>
      <c r="F12" s="60"/>
      <c r="G12" s="102"/>
      <c r="H12" s="75">
        <f>所属データ!$E$3</f>
        <v>0</v>
      </c>
      <c r="I12" s="107"/>
      <c r="J12" s="169"/>
      <c r="K12" s="163"/>
      <c r="L12" s="124"/>
      <c r="M12" s="120"/>
      <c r="N12" s="85"/>
      <c r="O12" s="14">
        <f>所属データ!$A$21</f>
        <v>100100</v>
      </c>
      <c r="P12" t="str">
        <f t="shared" si="0"/>
        <v/>
      </c>
      <c r="Q12" t="str">
        <f t="shared" si="1"/>
        <v/>
      </c>
    </row>
    <row r="13" spans="1:28" ht="14.25" customHeight="1">
      <c r="A13" s="57">
        <v>8</v>
      </c>
      <c r="B13" s="58"/>
      <c r="C13" s="59"/>
      <c r="D13" s="59"/>
      <c r="E13" s="174"/>
      <c r="F13" s="60"/>
      <c r="G13" s="102"/>
      <c r="H13" s="75">
        <f>所属データ!$E$3</f>
        <v>0</v>
      </c>
      <c r="I13" s="107"/>
      <c r="J13" s="169"/>
      <c r="K13" s="163"/>
      <c r="L13" s="124"/>
      <c r="M13" s="120"/>
      <c r="N13" s="85"/>
      <c r="O13" s="14">
        <f>所属データ!$A$21</f>
        <v>100100</v>
      </c>
      <c r="P13" t="str">
        <f t="shared" si="0"/>
        <v/>
      </c>
      <c r="Q13" t="str">
        <f t="shared" si="1"/>
        <v/>
      </c>
    </row>
    <row r="14" spans="1:28" ht="14.25" customHeight="1">
      <c r="A14" s="57">
        <v>9</v>
      </c>
      <c r="B14" s="58"/>
      <c r="C14" s="59"/>
      <c r="D14" s="59"/>
      <c r="E14" s="174"/>
      <c r="F14" s="60"/>
      <c r="G14" s="102"/>
      <c r="H14" s="75">
        <f>所属データ!$E$3</f>
        <v>0</v>
      </c>
      <c r="I14" s="107"/>
      <c r="J14" s="169"/>
      <c r="K14" s="163"/>
      <c r="L14" s="124"/>
      <c r="M14" s="120"/>
      <c r="N14" s="85"/>
      <c r="O14" s="14">
        <f>所属データ!$A$21</f>
        <v>100100</v>
      </c>
      <c r="P14" t="str">
        <f t="shared" si="0"/>
        <v/>
      </c>
      <c r="Q14" t="str">
        <f t="shared" si="1"/>
        <v/>
      </c>
    </row>
    <row r="15" spans="1:28" ht="14.25" customHeight="1" thickBot="1">
      <c r="A15" s="61">
        <v>10</v>
      </c>
      <c r="B15" s="62"/>
      <c r="C15" s="63"/>
      <c r="D15" s="63"/>
      <c r="E15" s="175"/>
      <c r="F15" s="64"/>
      <c r="G15" s="103"/>
      <c r="H15" s="76">
        <f>所属データ!$E$3</f>
        <v>0</v>
      </c>
      <c r="I15" s="108"/>
      <c r="J15" s="170"/>
      <c r="K15" s="164"/>
      <c r="L15" s="125"/>
      <c r="M15" s="121"/>
      <c r="N15" s="86"/>
      <c r="O15" s="14">
        <f>所属データ!$A$21</f>
        <v>100100</v>
      </c>
      <c r="P15" t="str">
        <f t="shared" si="0"/>
        <v/>
      </c>
      <c r="Q15" t="str">
        <f t="shared" si="1"/>
        <v/>
      </c>
    </row>
    <row r="16" spans="1:28" ht="14.25" customHeight="1">
      <c r="A16" s="53">
        <v>11</v>
      </c>
      <c r="B16" s="54"/>
      <c r="C16" s="55"/>
      <c r="D16" s="55"/>
      <c r="E16" s="176"/>
      <c r="F16" s="56"/>
      <c r="G16" s="101"/>
      <c r="H16" s="74">
        <f>所属データ!$E$3</f>
        <v>0</v>
      </c>
      <c r="I16" s="106"/>
      <c r="J16" s="168"/>
      <c r="K16" s="165"/>
      <c r="L16" s="126"/>
      <c r="M16" s="119"/>
      <c r="N16" s="84"/>
      <c r="O16" s="14">
        <f>所属データ!$A$21</f>
        <v>100100</v>
      </c>
      <c r="P16" t="str">
        <f t="shared" si="0"/>
        <v/>
      </c>
      <c r="Q16" t="str">
        <f t="shared" si="1"/>
        <v/>
      </c>
    </row>
    <row r="17" spans="1:17" ht="14.25" customHeight="1">
      <c r="A17" s="57">
        <v>12</v>
      </c>
      <c r="B17" s="58"/>
      <c r="C17" s="59"/>
      <c r="D17" s="59"/>
      <c r="E17" s="174"/>
      <c r="F17" s="60"/>
      <c r="G17" s="102"/>
      <c r="H17" s="75">
        <f>所属データ!$E$3</f>
        <v>0</v>
      </c>
      <c r="I17" s="107"/>
      <c r="J17" s="169"/>
      <c r="K17" s="163"/>
      <c r="L17" s="124"/>
      <c r="M17" s="120"/>
      <c r="N17" s="85"/>
      <c r="O17" s="14">
        <f>所属データ!$A$21</f>
        <v>100100</v>
      </c>
      <c r="P17" t="str">
        <f t="shared" si="0"/>
        <v/>
      </c>
      <c r="Q17" t="str">
        <f t="shared" si="1"/>
        <v/>
      </c>
    </row>
    <row r="18" spans="1:17" ht="14.25" customHeight="1">
      <c r="A18" s="57">
        <v>13</v>
      </c>
      <c r="B18" s="58"/>
      <c r="C18" s="59"/>
      <c r="D18" s="59"/>
      <c r="E18" s="174"/>
      <c r="F18" s="60"/>
      <c r="G18" s="102"/>
      <c r="H18" s="75">
        <f>所属データ!$E$3</f>
        <v>0</v>
      </c>
      <c r="I18" s="107"/>
      <c r="J18" s="169"/>
      <c r="K18" s="163"/>
      <c r="L18" s="124"/>
      <c r="M18" s="120"/>
      <c r="N18" s="85"/>
      <c r="O18" s="14">
        <f>所属データ!$A$21</f>
        <v>100100</v>
      </c>
      <c r="P18" t="str">
        <f t="shared" si="0"/>
        <v/>
      </c>
      <c r="Q18" t="str">
        <f t="shared" si="1"/>
        <v/>
      </c>
    </row>
    <row r="19" spans="1:17" ht="14.25" customHeight="1">
      <c r="A19" s="57">
        <v>14</v>
      </c>
      <c r="B19" s="58"/>
      <c r="C19" s="59"/>
      <c r="D19" s="59"/>
      <c r="E19" s="174"/>
      <c r="F19" s="60"/>
      <c r="G19" s="102"/>
      <c r="H19" s="75">
        <f>所属データ!$E$3</f>
        <v>0</v>
      </c>
      <c r="I19" s="107"/>
      <c r="J19" s="169"/>
      <c r="K19" s="166"/>
      <c r="L19" s="127"/>
      <c r="M19" s="120"/>
      <c r="N19" s="85"/>
      <c r="O19" s="14">
        <f>所属データ!$A$21</f>
        <v>100100</v>
      </c>
      <c r="P19" t="str">
        <f t="shared" si="0"/>
        <v/>
      </c>
      <c r="Q19" t="str">
        <f t="shared" si="1"/>
        <v/>
      </c>
    </row>
    <row r="20" spans="1:17" ht="14.25" customHeight="1" thickBot="1">
      <c r="A20" s="61">
        <v>15</v>
      </c>
      <c r="B20" s="62"/>
      <c r="C20" s="63"/>
      <c r="D20" s="63"/>
      <c r="E20" s="175"/>
      <c r="F20" s="64"/>
      <c r="G20" s="103"/>
      <c r="H20" s="76">
        <f>所属データ!$E$3</f>
        <v>0</v>
      </c>
      <c r="I20" s="108"/>
      <c r="J20" s="170"/>
      <c r="K20" s="167"/>
      <c r="L20" s="128"/>
      <c r="M20" s="121"/>
      <c r="N20" s="86"/>
      <c r="O20" s="14">
        <f>所属データ!$A$21</f>
        <v>100100</v>
      </c>
      <c r="P20" t="str">
        <f t="shared" si="0"/>
        <v/>
      </c>
      <c r="Q20" t="str">
        <f t="shared" si="1"/>
        <v/>
      </c>
    </row>
    <row r="21" spans="1:17" ht="14.25" customHeight="1">
      <c r="A21" s="53">
        <v>16</v>
      </c>
      <c r="B21" s="54"/>
      <c r="C21" s="55"/>
      <c r="D21" s="55"/>
      <c r="E21" s="176"/>
      <c r="F21" s="56"/>
      <c r="G21" s="101"/>
      <c r="H21" s="74">
        <f>所属データ!$E$3</f>
        <v>0</v>
      </c>
      <c r="I21" s="106"/>
      <c r="J21" s="168"/>
      <c r="K21" s="165"/>
      <c r="L21" s="126"/>
      <c r="M21" s="119"/>
      <c r="N21" s="84"/>
      <c r="O21" s="14">
        <f>所属データ!$A$21</f>
        <v>100100</v>
      </c>
      <c r="P21" t="str">
        <f t="shared" si="0"/>
        <v/>
      </c>
      <c r="Q21" t="str">
        <f t="shared" si="1"/>
        <v/>
      </c>
    </row>
    <row r="22" spans="1:17" ht="14.25" customHeight="1">
      <c r="A22" s="57">
        <v>17</v>
      </c>
      <c r="B22" s="58"/>
      <c r="C22" s="59"/>
      <c r="D22" s="59"/>
      <c r="E22" s="174"/>
      <c r="F22" s="60"/>
      <c r="G22" s="102"/>
      <c r="H22" s="75">
        <f>所属データ!$E$3</f>
        <v>0</v>
      </c>
      <c r="I22" s="107"/>
      <c r="J22" s="169"/>
      <c r="K22" s="163"/>
      <c r="L22" s="124"/>
      <c r="M22" s="120"/>
      <c r="N22" s="85"/>
      <c r="O22" s="14">
        <f>所属データ!$A$21</f>
        <v>100100</v>
      </c>
      <c r="P22" t="str">
        <f t="shared" si="0"/>
        <v/>
      </c>
      <c r="Q22" t="str">
        <f t="shared" si="1"/>
        <v/>
      </c>
    </row>
    <row r="23" spans="1:17" ht="14.25" customHeight="1">
      <c r="A23" s="57">
        <v>18</v>
      </c>
      <c r="B23" s="58"/>
      <c r="C23" s="59"/>
      <c r="D23" s="59"/>
      <c r="E23" s="174"/>
      <c r="F23" s="60"/>
      <c r="G23" s="102"/>
      <c r="H23" s="75">
        <f>所属データ!$E$3</f>
        <v>0</v>
      </c>
      <c r="I23" s="107"/>
      <c r="J23" s="169"/>
      <c r="K23" s="163"/>
      <c r="L23" s="124"/>
      <c r="M23" s="120"/>
      <c r="N23" s="85"/>
      <c r="O23" s="14">
        <f>所属データ!$A$21</f>
        <v>100100</v>
      </c>
      <c r="P23" t="str">
        <f t="shared" si="0"/>
        <v/>
      </c>
      <c r="Q23" t="str">
        <f t="shared" si="1"/>
        <v/>
      </c>
    </row>
    <row r="24" spans="1:17" ht="14.25" customHeight="1">
      <c r="A24" s="57">
        <v>19</v>
      </c>
      <c r="B24" s="58"/>
      <c r="C24" s="59"/>
      <c r="D24" s="59"/>
      <c r="E24" s="174"/>
      <c r="F24" s="60"/>
      <c r="G24" s="102"/>
      <c r="H24" s="75">
        <f>所属データ!$E$3</f>
        <v>0</v>
      </c>
      <c r="I24" s="107"/>
      <c r="J24" s="169"/>
      <c r="K24" s="166"/>
      <c r="L24" s="127"/>
      <c r="M24" s="120"/>
      <c r="N24" s="85"/>
      <c r="O24" s="14">
        <f>所属データ!$A$21</f>
        <v>100100</v>
      </c>
      <c r="P24" t="str">
        <f t="shared" si="0"/>
        <v/>
      </c>
      <c r="Q24" t="str">
        <f t="shared" si="1"/>
        <v/>
      </c>
    </row>
    <row r="25" spans="1:17" ht="14.25" customHeight="1" thickBot="1">
      <c r="A25" s="61">
        <v>20</v>
      </c>
      <c r="B25" s="62"/>
      <c r="C25" s="63"/>
      <c r="D25" s="63"/>
      <c r="E25" s="175"/>
      <c r="F25" s="64"/>
      <c r="G25" s="103"/>
      <c r="H25" s="76">
        <f>所属データ!$E$3</f>
        <v>0</v>
      </c>
      <c r="I25" s="108"/>
      <c r="J25" s="170"/>
      <c r="K25" s="167"/>
      <c r="L25" s="128"/>
      <c r="M25" s="121"/>
      <c r="N25" s="86"/>
      <c r="O25" s="14">
        <f>所属データ!$A$21</f>
        <v>100100</v>
      </c>
      <c r="P25" t="str">
        <f t="shared" si="0"/>
        <v/>
      </c>
      <c r="Q25" t="str">
        <f t="shared" si="1"/>
        <v/>
      </c>
    </row>
    <row r="26" spans="1:17" ht="14.25" customHeight="1">
      <c r="A26" s="53">
        <v>21</v>
      </c>
      <c r="B26" s="54"/>
      <c r="C26" s="55"/>
      <c r="D26" s="55"/>
      <c r="E26" s="176"/>
      <c r="F26" s="56"/>
      <c r="G26" s="101"/>
      <c r="H26" s="74">
        <f>所属データ!$E$3</f>
        <v>0</v>
      </c>
      <c r="I26" s="106"/>
      <c r="J26" s="168"/>
      <c r="K26" s="165"/>
      <c r="L26" s="126"/>
      <c r="M26" s="119"/>
      <c r="N26" s="84"/>
      <c r="O26" s="14">
        <f>所属データ!$A$21</f>
        <v>100100</v>
      </c>
      <c r="P26" t="str">
        <f t="shared" si="0"/>
        <v/>
      </c>
      <c r="Q26" t="str">
        <f t="shared" si="1"/>
        <v/>
      </c>
    </row>
    <row r="27" spans="1:17" ht="14.25" customHeight="1">
      <c r="A27" s="57">
        <v>22</v>
      </c>
      <c r="B27" s="58"/>
      <c r="C27" s="59"/>
      <c r="D27" s="59"/>
      <c r="E27" s="174"/>
      <c r="F27" s="60"/>
      <c r="G27" s="102"/>
      <c r="H27" s="75">
        <f>所属データ!$E$3</f>
        <v>0</v>
      </c>
      <c r="I27" s="107"/>
      <c r="J27" s="169"/>
      <c r="K27" s="163"/>
      <c r="L27" s="124"/>
      <c r="M27" s="120"/>
      <c r="N27" s="85"/>
      <c r="O27" s="14">
        <f>所属データ!$A$21</f>
        <v>100100</v>
      </c>
      <c r="P27" t="str">
        <f t="shared" si="0"/>
        <v/>
      </c>
      <c r="Q27" t="str">
        <f t="shared" si="1"/>
        <v/>
      </c>
    </row>
    <row r="28" spans="1:17" ht="14.25" customHeight="1">
      <c r="A28" s="57">
        <v>23</v>
      </c>
      <c r="B28" s="58"/>
      <c r="C28" s="59"/>
      <c r="D28" s="59"/>
      <c r="E28" s="174"/>
      <c r="F28" s="60"/>
      <c r="G28" s="102"/>
      <c r="H28" s="75">
        <f>所属データ!$E$3</f>
        <v>0</v>
      </c>
      <c r="I28" s="107"/>
      <c r="J28" s="169"/>
      <c r="K28" s="163"/>
      <c r="L28" s="124"/>
      <c r="M28" s="120"/>
      <c r="N28" s="85"/>
      <c r="O28" s="14">
        <f>所属データ!$A$21</f>
        <v>100100</v>
      </c>
      <c r="P28" t="str">
        <f t="shared" si="0"/>
        <v/>
      </c>
      <c r="Q28" t="str">
        <f t="shared" si="1"/>
        <v/>
      </c>
    </row>
    <row r="29" spans="1:17" ht="14.25" customHeight="1">
      <c r="A29" s="57">
        <v>24</v>
      </c>
      <c r="B29" s="58"/>
      <c r="C29" s="59"/>
      <c r="D29" s="59"/>
      <c r="E29" s="174"/>
      <c r="F29" s="60"/>
      <c r="G29" s="102"/>
      <c r="H29" s="75">
        <f>所属データ!$E$3</f>
        <v>0</v>
      </c>
      <c r="I29" s="107"/>
      <c r="J29" s="169"/>
      <c r="K29" s="166"/>
      <c r="L29" s="127"/>
      <c r="M29" s="120"/>
      <c r="N29" s="85"/>
      <c r="O29" s="14">
        <f>所属データ!$A$21</f>
        <v>100100</v>
      </c>
      <c r="P29" t="str">
        <f t="shared" si="0"/>
        <v/>
      </c>
      <c r="Q29" t="str">
        <f t="shared" si="1"/>
        <v/>
      </c>
    </row>
    <row r="30" spans="1:17" ht="14.25" customHeight="1" thickBot="1">
      <c r="A30" s="61">
        <v>25</v>
      </c>
      <c r="B30" s="62"/>
      <c r="C30" s="63"/>
      <c r="D30" s="63"/>
      <c r="E30" s="175"/>
      <c r="F30" s="64"/>
      <c r="G30" s="103"/>
      <c r="H30" s="76">
        <f>所属データ!$E$3</f>
        <v>0</v>
      </c>
      <c r="I30" s="108"/>
      <c r="J30" s="170"/>
      <c r="K30" s="167"/>
      <c r="L30" s="128"/>
      <c r="M30" s="121"/>
      <c r="N30" s="86"/>
      <c r="O30" s="14">
        <f>所属データ!$A$21</f>
        <v>100100</v>
      </c>
      <c r="P30" t="str">
        <f t="shared" si="0"/>
        <v/>
      </c>
      <c r="Q30" t="str">
        <f t="shared" si="1"/>
        <v/>
      </c>
    </row>
    <row r="31" spans="1:17" ht="14.25" customHeight="1">
      <c r="A31" s="53">
        <v>26</v>
      </c>
      <c r="B31" s="54"/>
      <c r="C31" s="55"/>
      <c r="D31" s="55"/>
      <c r="E31" s="176"/>
      <c r="F31" s="56"/>
      <c r="G31" s="101"/>
      <c r="H31" s="74">
        <f>所属データ!$E$3</f>
        <v>0</v>
      </c>
      <c r="I31" s="106"/>
      <c r="J31" s="168"/>
      <c r="K31" s="165"/>
      <c r="L31" s="126"/>
      <c r="M31" s="119"/>
      <c r="N31" s="84"/>
      <c r="O31" s="14">
        <f>所属データ!$A$21</f>
        <v>100100</v>
      </c>
      <c r="P31" t="str">
        <f t="shared" si="0"/>
        <v/>
      </c>
      <c r="Q31" t="str">
        <f t="shared" si="1"/>
        <v/>
      </c>
    </row>
    <row r="32" spans="1:17" ht="14.25" customHeight="1">
      <c r="A32" s="57">
        <v>27</v>
      </c>
      <c r="B32" s="58"/>
      <c r="C32" s="59"/>
      <c r="D32" s="59"/>
      <c r="E32" s="174"/>
      <c r="F32" s="60"/>
      <c r="G32" s="102"/>
      <c r="H32" s="75">
        <f>所属データ!$E$3</f>
        <v>0</v>
      </c>
      <c r="I32" s="107"/>
      <c r="J32" s="169"/>
      <c r="K32" s="163"/>
      <c r="L32" s="124"/>
      <c r="M32" s="120"/>
      <c r="N32" s="85"/>
      <c r="O32" s="14">
        <f>所属データ!$A$21</f>
        <v>100100</v>
      </c>
      <c r="P32" t="str">
        <f t="shared" si="0"/>
        <v/>
      </c>
      <c r="Q32" t="str">
        <f t="shared" si="1"/>
        <v/>
      </c>
    </row>
    <row r="33" spans="1:17" ht="14.25" customHeight="1">
      <c r="A33" s="57">
        <v>28</v>
      </c>
      <c r="B33" s="58"/>
      <c r="C33" s="59"/>
      <c r="D33" s="59"/>
      <c r="E33" s="174"/>
      <c r="F33" s="60"/>
      <c r="G33" s="102"/>
      <c r="H33" s="75">
        <f>所属データ!$E$3</f>
        <v>0</v>
      </c>
      <c r="I33" s="107"/>
      <c r="J33" s="169"/>
      <c r="K33" s="163"/>
      <c r="L33" s="124"/>
      <c r="M33" s="120"/>
      <c r="N33" s="85"/>
      <c r="O33" s="14">
        <f>所属データ!$A$21</f>
        <v>100100</v>
      </c>
      <c r="P33" t="str">
        <f t="shared" si="0"/>
        <v/>
      </c>
      <c r="Q33" t="str">
        <f t="shared" si="1"/>
        <v/>
      </c>
    </row>
    <row r="34" spans="1:17" ht="14.25" customHeight="1">
      <c r="A34" s="57">
        <v>29</v>
      </c>
      <c r="B34" s="58"/>
      <c r="C34" s="59"/>
      <c r="D34" s="59"/>
      <c r="E34" s="174"/>
      <c r="F34" s="60"/>
      <c r="G34" s="102"/>
      <c r="H34" s="75">
        <f>所属データ!$E$3</f>
        <v>0</v>
      </c>
      <c r="I34" s="107"/>
      <c r="J34" s="169"/>
      <c r="K34" s="166"/>
      <c r="L34" s="127"/>
      <c r="M34" s="120"/>
      <c r="N34" s="85"/>
      <c r="O34" s="14">
        <f>所属データ!$A$21</f>
        <v>100100</v>
      </c>
      <c r="P34" t="str">
        <f t="shared" si="0"/>
        <v/>
      </c>
      <c r="Q34" t="str">
        <f t="shared" si="1"/>
        <v/>
      </c>
    </row>
    <row r="35" spans="1:17" ht="14.25" customHeight="1" thickBot="1">
      <c r="A35" s="61">
        <v>30</v>
      </c>
      <c r="B35" s="62"/>
      <c r="C35" s="63"/>
      <c r="D35" s="63"/>
      <c r="E35" s="175"/>
      <c r="F35" s="64"/>
      <c r="G35" s="103"/>
      <c r="H35" s="76">
        <f>所属データ!$E$3</f>
        <v>0</v>
      </c>
      <c r="I35" s="108"/>
      <c r="J35" s="170"/>
      <c r="K35" s="167"/>
      <c r="L35" s="128"/>
      <c r="M35" s="121"/>
      <c r="N35" s="86"/>
      <c r="O35" s="14">
        <f>所属データ!$A$21</f>
        <v>100100</v>
      </c>
      <c r="P35" t="str">
        <f t="shared" si="0"/>
        <v/>
      </c>
      <c r="Q35" t="str">
        <f t="shared" si="1"/>
        <v/>
      </c>
    </row>
    <row r="36" spans="1:17" ht="14.25" customHeight="1">
      <c r="A36" s="53">
        <v>31</v>
      </c>
      <c r="B36" s="54"/>
      <c r="C36" s="55"/>
      <c r="D36" s="55"/>
      <c r="E36" s="176"/>
      <c r="F36" s="56"/>
      <c r="G36" s="101"/>
      <c r="H36" s="74">
        <f>所属データ!$E$3</f>
        <v>0</v>
      </c>
      <c r="I36" s="106"/>
      <c r="J36" s="168"/>
      <c r="K36" s="165"/>
      <c r="L36" s="126"/>
      <c r="M36" s="119"/>
      <c r="N36" s="84"/>
      <c r="O36" s="14">
        <f>所属データ!$A$21</f>
        <v>100100</v>
      </c>
      <c r="P36" t="str">
        <f t="shared" si="0"/>
        <v/>
      </c>
      <c r="Q36" t="str">
        <f t="shared" si="1"/>
        <v/>
      </c>
    </row>
    <row r="37" spans="1:17" ht="14.25" customHeight="1">
      <c r="A37" s="57">
        <v>32</v>
      </c>
      <c r="B37" s="58"/>
      <c r="C37" s="59"/>
      <c r="D37" s="59"/>
      <c r="E37" s="174"/>
      <c r="F37" s="60"/>
      <c r="G37" s="102"/>
      <c r="H37" s="75">
        <f>所属データ!$E$3</f>
        <v>0</v>
      </c>
      <c r="I37" s="107"/>
      <c r="J37" s="169"/>
      <c r="K37" s="163"/>
      <c r="L37" s="124"/>
      <c r="M37" s="120"/>
      <c r="N37" s="85"/>
      <c r="O37" s="14">
        <f>所属データ!$A$21</f>
        <v>100100</v>
      </c>
      <c r="P37" t="str">
        <f t="shared" si="0"/>
        <v/>
      </c>
      <c r="Q37" t="str">
        <f t="shared" si="1"/>
        <v/>
      </c>
    </row>
    <row r="38" spans="1:17" ht="14.25" customHeight="1">
      <c r="A38" s="57">
        <v>33</v>
      </c>
      <c r="B38" s="58"/>
      <c r="C38" s="59"/>
      <c r="D38" s="59"/>
      <c r="E38" s="174"/>
      <c r="F38" s="60"/>
      <c r="G38" s="102"/>
      <c r="H38" s="75">
        <f>所属データ!$E$3</f>
        <v>0</v>
      </c>
      <c r="I38" s="107"/>
      <c r="J38" s="169"/>
      <c r="K38" s="163"/>
      <c r="L38" s="124"/>
      <c r="M38" s="120"/>
      <c r="N38" s="85"/>
      <c r="O38" s="14">
        <f>所属データ!$A$21</f>
        <v>100100</v>
      </c>
      <c r="P38" t="str">
        <f t="shared" si="0"/>
        <v/>
      </c>
      <c r="Q38" t="str">
        <f t="shared" si="1"/>
        <v/>
      </c>
    </row>
    <row r="39" spans="1:17" ht="14.25" customHeight="1">
      <c r="A39" s="57">
        <v>34</v>
      </c>
      <c r="B39" s="58"/>
      <c r="C39" s="59"/>
      <c r="D39" s="59"/>
      <c r="E39" s="174"/>
      <c r="F39" s="60"/>
      <c r="G39" s="102"/>
      <c r="H39" s="75">
        <f>所属データ!$E$3</f>
        <v>0</v>
      </c>
      <c r="I39" s="107"/>
      <c r="J39" s="169"/>
      <c r="K39" s="166"/>
      <c r="L39" s="127"/>
      <c r="M39" s="120"/>
      <c r="N39" s="85"/>
      <c r="O39" s="14">
        <f>所属データ!$A$21</f>
        <v>100100</v>
      </c>
      <c r="P39" t="str">
        <f t="shared" si="0"/>
        <v/>
      </c>
      <c r="Q39" t="str">
        <f t="shared" si="1"/>
        <v/>
      </c>
    </row>
    <row r="40" spans="1:17" ht="14.25" customHeight="1" thickBot="1">
      <c r="A40" s="61">
        <v>35</v>
      </c>
      <c r="B40" s="62"/>
      <c r="C40" s="63"/>
      <c r="D40" s="63"/>
      <c r="E40" s="175"/>
      <c r="F40" s="64"/>
      <c r="G40" s="103"/>
      <c r="H40" s="76">
        <f>所属データ!$E$3</f>
        <v>0</v>
      </c>
      <c r="I40" s="108"/>
      <c r="J40" s="170"/>
      <c r="K40" s="167"/>
      <c r="L40" s="128"/>
      <c r="M40" s="121"/>
      <c r="N40" s="86"/>
      <c r="O40" s="14">
        <f>所属データ!$A$21</f>
        <v>100100</v>
      </c>
      <c r="P40" t="str">
        <f t="shared" si="0"/>
        <v/>
      </c>
      <c r="Q40" t="str">
        <f t="shared" si="1"/>
        <v/>
      </c>
    </row>
    <row r="41" spans="1:17" ht="14.25" customHeight="1">
      <c r="A41" s="53">
        <v>36</v>
      </c>
      <c r="B41" s="54"/>
      <c r="C41" s="55"/>
      <c r="D41" s="55"/>
      <c r="E41" s="176"/>
      <c r="F41" s="56"/>
      <c r="G41" s="101"/>
      <c r="H41" s="74">
        <f>所属データ!$E$3</f>
        <v>0</v>
      </c>
      <c r="I41" s="106"/>
      <c r="J41" s="168"/>
      <c r="K41" s="165"/>
      <c r="L41" s="126"/>
      <c r="M41" s="119"/>
      <c r="N41" s="84"/>
      <c r="O41" s="14">
        <f>所属データ!$A$21</f>
        <v>100100</v>
      </c>
      <c r="P41" t="str">
        <f t="shared" si="0"/>
        <v/>
      </c>
      <c r="Q41" t="str">
        <f t="shared" si="1"/>
        <v/>
      </c>
    </row>
    <row r="42" spans="1:17" ht="14.25" customHeight="1">
      <c r="A42" s="57">
        <v>37</v>
      </c>
      <c r="B42" s="58"/>
      <c r="C42" s="59"/>
      <c r="D42" s="59"/>
      <c r="E42" s="174"/>
      <c r="F42" s="60"/>
      <c r="G42" s="102"/>
      <c r="H42" s="75">
        <f>所属データ!$E$3</f>
        <v>0</v>
      </c>
      <c r="I42" s="107"/>
      <c r="J42" s="169"/>
      <c r="K42" s="163"/>
      <c r="L42" s="124"/>
      <c r="M42" s="120"/>
      <c r="N42" s="85"/>
      <c r="O42" s="14">
        <f>所属データ!$A$21</f>
        <v>100100</v>
      </c>
      <c r="P42" t="str">
        <f t="shared" si="0"/>
        <v/>
      </c>
      <c r="Q42" t="str">
        <f t="shared" si="1"/>
        <v/>
      </c>
    </row>
    <row r="43" spans="1:17" ht="14.25" customHeight="1">
      <c r="A43" s="57">
        <v>38</v>
      </c>
      <c r="B43" s="58"/>
      <c r="C43" s="59"/>
      <c r="D43" s="59"/>
      <c r="E43" s="174"/>
      <c r="F43" s="60"/>
      <c r="G43" s="102"/>
      <c r="H43" s="75">
        <f>所属データ!$E$3</f>
        <v>0</v>
      </c>
      <c r="I43" s="107"/>
      <c r="J43" s="169"/>
      <c r="K43" s="163"/>
      <c r="L43" s="124"/>
      <c r="M43" s="120"/>
      <c r="N43" s="85"/>
      <c r="O43" s="14">
        <f>所属データ!$A$21</f>
        <v>100100</v>
      </c>
      <c r="P43" t="str">
        <f t="shared" si="0"/>
        <v/>
      </c>
      <c r="Q43" t="str">
        <f t="shared" si="1"/>
        <v/>
      </c>
    </row>
    <row r="44" spans="1:17" ht="14.25" customHeight="1">
      <c r="A44" s="57">
        <v>39</v>
      </c>
      <c r="B44" s="58"/>
      <c r="C44" s="59"/>
      <c r="D44" s="59"/>
      <c r="E44" s="174"/>
      <c r="F44" s="60"/>
      <c r="G44" s="102"/>
      <c r="H44" s="75">
        <f>所属データ!$E$3</f>
        <v>0</v>
      </c>
      <c r="I44" s="107"/>
      <c r="J44" s="169"/>
      <c r="K44" s="166"/>
      <c r="L44" s="127"/>
      <c r="M44" s="120"/>
      <c r="N44" s="85"/>
      <c r="O44" s="14">
        <f>所属データ!$A$21</f>
        <v>100100</v>
      </c>
      <c r="P44" t="str">
        <f t="shared" si="0"/>
        <v/>
      </c>
      <c r="Q44" t="str">
        <f t="shared" si="1"/>
        <v/>
      </c>
    </row>
    <row r="45" spans="1:17" ht="14.25" customHeight="1" thickBot="1">
      <c r="A45" s="61">
        <v>40</v>
      </c>
      <c r="B45" s="62"/>
      <c r="C45" s="63"/>
      <c r="D45" s="63"/>
      <c r="E45" s="175"/>
      <c r="F45" s="64"/>
      <c r="G45" s="103"/>
      <c r="H45" s="76">
        <f>所属データ!$E$3</f>
        <v>0</v>
      </c>
      <c r="I45" s="108"/>
      <c r="J45" s="170"/>
      <c r="K45" s="167"/>
      <c r="L45" s="128"/>
      <c r="M45" s="121"/>
      <c r="N45" s="86"/>
      <c r="O45" s="14">
        <f>所属データ!$A$21</f>
        <v>100100</v>
      </c>
      <c r="P45" t="str">
        <f t="shared" si="0"/>
        <v/>
      </c>
      <c r="Q45" t="str">
        <f t="shared" si="1"/>
        <v/>
      </c>
    </row>
    <row r="46" spans="1:17" ht="14.25" customHeight="1">
      <c r="A46" s="53">
        <v>41</v>
      </c>
      <c r="B46" s="54"/>
      <c r="C46" s="55"/>
      <c r="D46" s="55"/>
      <c r="E46" s="176"/>
      <c r="F46" s="56"/>
      <c r="G46" s="101"/>
      <c r="H46" s="74">
        <f>所属データ!$E$3</f>
        <v>0</v>
      </c>
      <c r="I46" s="106"/>
      <c r="J46" s="168"/>
      <c r="K46" s="165"/>
      <c r="L46" s="126"/>
      <c r="M46" s="119"/>
      <c r="N46" s="84"/>
      <c r="O46" s="14">
        <f>所属データ!$A$21</f>
        <v>100100</v>
      </c>
      <c r="P46" t="str">
        <f t="shared" si="0"/>
        <v/>
      </c>
      <c r="Q46" t="str">
        <f t="shared" si="1"/>
        <v/>
      </c>
    </row>
    <row r="47" spans="1:17" ht="14.25" customHeight="1">
      <c r="A47" s="57">
        <v>42</v>
      </c>
      <c r="B47" s="58"/>
      <c r="C47" s="59"/>
      <c r="D47" s="59"/>
      <c r="E47" s="174"/>
      <c r="F47" s="60"/>
      <c r="G47" s="102"/>
      <c r="H47" s="75">
        <f>所属データ!$E$3</f>
        <v>0</v>
      </c>
      <c r="I47" s="107"/>
      <c r="J47" s="169"/>
      <c r="K47" s="163"/>
      <c r="L47" s="124"/>
      <c r="M47" s="120"/>
      <c r="N47" s="85"/>
      <c r="O47" s="14">
        <f>所属データ!$A$21</f>
        <v>100100</v>
      </c>
      <c r="P47" t="str">
        <f t="shared" si="0"/>
        <v/>
      </c>
      <c r="Q47" t="str">
        <f t="shared" si="1"/>
        <v/>
      </c>
    </row>
    <row r="48" spans="1:17" ht="14.25" customHeight="1">
      <c r="A48" s="57">
        <v>43</v>
      </c>
      <c r="B48" s="58"/>
      <c r="C48" s="59"/>
      <c r="D48" s="59"/>
      <c r="E48" s="174"/>
      <c r="F48" s="60"/>
      <c r="G48" s="102"/>
      <c r="H48" s="75">
        <f>所属データ!$E$3</f>
        <v>0</v>
      </c>
      <c r="I48" s="107"/>
      <c r="J48" s="169"/>
      <c r="K48" s="163"/>
      <c r="L48" s="124"/>
      <c r="M48" s="120"/>
      <c r="N48" s="85"/>
      <c r="O48" s="14">
        <f>所属データ!$A$21</f>
        <v>100100</v>
      </c>
      <c r="P48" t="str">
        <f t="shared" si="0"/>
        <v/>
      </c>
      <c r="Q48" t="str">
        <f t="shared" si="1"/>
        <v/>
      </c>
    </row>
    <row r="49" spans="1:17" ht="14.25" customHeight="1">
      <c r="A49" s="57">
        <v>44</v>
      </c>
      <c r="B49" s="58"/>
      <c r="C49" s="59"/>
      <c r="D49" s="59"/>
      <c r="E49" s="174"/>
      <c r="F49" s="60"/>
      <c r="G49" s="102"/>
      <c r="H49" s="75">
        <f>所属データ!$E$3</f>
        <v>0</v>
      </c>
      <c r="I49" s="107"/>
      <c r="J49" s="169"/>
      <c r="K49" s="166"/>
      <c r="L49" s="127"/>
      <c r="M49" s="120"/>
      <c r="N49" s="85"/>
      <c r="O49" s="14">
        <f>所属データ!$A$21</f>
        <v>100100</v>
      </c>
      <c r="P49" t="str">
        <f t="shared" si="0"/>
        <v/>
      </c>
      <c r="Q49" t="str">
        <f t="shared" si="1"/>
        <v/>
      </c>
    </row>
    <row r="50" spans="1:17" ht="14.25" customHeight="1" thickBot="1">
      <c r="A50" s="61">
        <v>45</v>
      </c>
      <c r="B50" s="62"/>
      <c r="C50" s="63"/>
      <c r="D50" s="63"/>
      <c r="E50" s="175"/>
      <c r="F50" s="64"/>
      <c r="G50" s="103"/>
      <c r="H50" s="76">
        <f>所属データ!$E$3</f>
        <v>0</v>
      </c>
      <c r="I50" s="108"/>
      <c r="J50" s="170"/>
      <c r="K50" s="167"/>
      <c r="L50" s="128"/>
      <c r="M50" s="121"/>
      <c r="N50" s="86"/>
      <c r="O50" s="14">
        <f>所属データ!$A$21</f>
        <v>100100</v>
      </c>
      <c r="P50" t="str">
        <f t="shared" si="0"/>
        <v/>
      </c>
      <c r="Q50" t="str">
        <f t="shared" si="1"/>
        <v/>
      </c>
    </row>
    <row r="53" spans="1:17" ht="13.5" hidden="1" customHeight="1">
      <c r="B53" s="14" t="s">
        <v>19</v>
      </c>
    </row>
    <row r="54" spans="1:17" ht="13.5" hidden="1" customHeight="1">
      <c r="B54" s="14" t="s">
        <v>17</v>
      </c>
      <c r="F54" s="24"/>
      <c r="G54" s="24"/>
      <c r="H54" s="73" t="s">
        <v>21</v>
      </c>
      <c r="I54" s="49"/>
    </row>
    <row r="55" spans="1:17" ht="13.5" hidden="1" customHeight="1">
      <c r="B55" s="14" t="s">
        <v>121</v>
      </c>
      <c r="E55" s="16"/>
      <c r="H55" s="73" t="s">
        <v>22</v>
      </c>
      <c r="P55" s="14"/>
      <c r="Q55" s="14"/>
    </row>
    <row r="56" spans="1:17" ht="13.5" hidden="1" customHeight="1">
      <c r="E56" s="16"/>
      <c r="H56" s="73" t="s">
        <v>23</v>
      </c>
      <c r="P56" s="14"/>
      <c r="Q56" s="14"/>
    </row>
    <row r="57" spans="1:17" ht="13.5" hidden="1" customHeight="1">
      <c r="C57" s="16"/>
      <c r="D57" s="16"/>
      <c r="E57" s="16"/>
      <c r="H57" s="73" t="s">
        <v>24</v>
      </c>
      <c r="P57" s="14"/>
      <c r="Q57" s="14"/>
    </row>
    <row r="58" spans="1:17" ht="13.5" hidden="1" customHeight="1">
      <c r="E58" s="16"/>
      <c r="H58" s="73" t="s">
        <v>25</v>
      </c>
      <c r="P58" s="14"/>
      <c r="Q58" s="14"/>
    </row>
    <row r="59" spans="1:17" ht="13.5" hidden="1" customHeight="1">
      <c r="E59" s="16"/>
      <c r="H59" s="73" t="s">
        <v>26</v>
      </c>
      <c r="P59" s="14"/>
      <c r="Q59" s="14"/>
    </row>
    <row r="60" spans="1:17" ht="13.5" hidden="1" customHeight="1">
      <c r="E60" s="16"/>
      <c r="H60" s="73" t="s">
        <v>27</v>
      </c>
      <c r="P60" s="14"/>
      <c r="Q60" s="14"/>
    </row>
    <row r="61" spans="1:17" ht="13.5" hidden="1" customHeight="1">
      <c r="E61" s="16"/>
      <c r="H61" s="73" t="s">
        <v>28</v>
      </c>
      <c r="P61" s="14"/>
      <c r="Q61" s="14"/>
    </row>
    <row r="62" spans="1:17" ht="13.5" hidden="1" customHeight="1">
      <c r="E62" s="16"/>
      <c r="H62" s="73" t="s">
        <v>29</v>
      </c>
      <c r="P62" s="14"/>
      <c r="Q62" s="14"/>
    </row>
    <row r="63" spans="1:17" ht="13.5" hidden="1" customHeight="1">
      <c r="E63" s="16"/>
      <c r="H63" s="73" t="s">
        <v>30</v>
      </c>
      <c r="P63" s="14"/>
      <c r="Q63" s="14"/>
    </row>
    <row r="64" spans="1:17" ht="13.5" hidden="1" customHeight="1">
      <c r="E64" s="16"/>
      <c r="H64" s="73" t="s">
        <v>31</v>
      </c>
      <c r="P64" s="14"/>
      <c r="Q64" s="14"/>
    </row>
    <row r="65" spans="3:17" ht="13.5" hidden="1" customHeight="1">
      <c r="E65" s="16"/>
      <c r="H65" s="73" t="s">
        <v>32</v>
      </c>
      <c r="P65" s="14"/>
      <c r="Q65" s="14"/>
    </row>
    <row r="66" spans="3:17" ht="13.5" hidden="1" customHeight="1">
      <c r="C66" s="16"/>
      <c r="D66" s="16"/>
      <c r="E66" s="16"/>
      <c r="H66" s="73" t="s">
        <v>33</v>
      </c>
      <c r="P66" s="14"/>
      <c r="Q66" s="14"/>
    </row>
    <row r="67" spans="3:17" ht="13.5" hidden="1" customHeight="1">
      <c r="E67" s="16"/>
      <c r="H67" s="73" t="s">
        <v>34</v>
      </c>
      <c r="P67" s="14"/>
      <c r="Q67" s="14"/>
    </row>
    <row r="68" spans="3:17" ht="13.5" hidden="1" customHeight="1">
      <c r="E68" s="16"/>
      <c r="H68" s="73" t="s">
        <v>35</v>
      </c>
      <c r="P68" s="14"/>
      <c r="Q68" s="14"/>
    </row>
    <row r="69" spans="3:17" ht="13.5" hidden="1" customHeight="1">
      <c r="H69" s="73" t="s">
        <v>36</v>
      </c>
      <c r="P69" s="14"/>
      <c r="Q69" s="14"/>
    </row>
    <row r="70" spans="3:17" ht="13.5" hidden="1" customHeight="1">
      <c r="H70" s="73" t="s">
        <v>37</v>
      </c>
    </row>
    <row r="71" spans="3:17" ht="13.5" hidden="1" customHeight="1">
      <c r="H71" s="73" t="s">
        <v>38</v>
      </c>
    </row>
    <row r="72" spans="3:17" ht="13.5" hidden="1" customHeight="1">
      <c r="H72" s="73" t="s">
        <v>39</v>
      </c>
    </row>
    <row r="73" spans="3:17" ht="13.5" hidden="1" customHeight="1">
      <c r="H73" s="73" t="s">
        <v>40</v>
      </c>
    </row>
    <row r="74" spans="3:17" ht="13.5" hidden="1" customHeight="1">
      <c r="H74" s="73" t="s">
        <v>41</v>
      </c>
    </row>
    <row r="75" spans="3:17" ht="13.5" hidden="1" customHeight="1">
      <c r="H75" s="73" t="s">
        <v>42</v>
      </c>
    </row>
    <row r="76" spans="3:17" ht="13.5" hidden="1" customHeight="1">
      <c r="H76" s="73" t="s">
        <v>43</v>
      </c>
    </row>
    <row r="77" spans="3:17" ht="13.5" hidden="1" customHeight="1">
      <c r="H77" s="73" t="s">
        <v>44</v>
      </c>
    </row>
    <row r="78" spans="3:17" ht="13.5" hidden="1" customHeight="1">
      <c r="H78" s="73" t="s">
        <v>45</v>
      </c>
    </row>
    <row r="79" spans="3:17" ht="13.5" hidden="1" customHeight="1">
      <c r="H79" s="73" t="s">
        <v>46</v>
      </c>
    </row>
    <row r="80" spans="3:17" ht="13.5" hidden="1" customHeight="1">
      <c r="H80" s="73" t="s">
        <v>47</v>
      </c>
    </row>
    <row r="81" spans="8:8" ht="13.5" hidden="1" customHeight="1">
      <c r="H81" s="73" t="s">
        <v>48</v>
      </c>
    </row>
    <row r="82" spans="8:8" ht="13.5" hidden="1" customHeight="1">
      <c r="H82" s="73" t="s">
        <v>49</v>
      </c>
    </row>
    <row r="83" spans="8:8" ht="13.5" hidden="1" customHeight="1">
      <c r="H83" s="73" t="s">
        <v>50</v>
      </c>
    </row>
    <row r="84" spans="8:8" ht="13.5" hidden="1" customHeight="1">
      <c r="H84" s="73" t="s">
        <v>51</v>
      </c>
    </row>
    <row r="85" spans="8:8" ht="13.5" hidden="1" customHeight="1">
      <c r="H85" s="73" t="s">
        <v>52</v>
      </c>
    </row>
    <row r="86" spans="8:8" ht="13.5" hidden="1" customHeight="1">
      <c r="H86" s="73" t="s">
        <v>53</v>
      </c>
    </row>
    <row r="87" spans="8:8" ht="13.5" hidden="1" customHeight="1">
      <c r="H87" s="73" t="s">
        <v>54</v>
      </c>
    </row>
    <row r="88" spans="8:8" ht="13.5" hidden="1" customHeight="1">
      <c r="H88" s="73" t="s">
        <v>55</v>
      </c>
    </row>
    <row r="89" spans="8:8" ht="13.5" hidden="1" customHeight="1">
      <c r="H89" s="73" t="s">
        <v>56</v>
      </c>
    </row>
    <row r="90" spans="8:8" ht="13.5" hidden="1" customHeight="1">
      <c r="H90" s="73" t="s">
        <v>57</v>
      </c>
    </row>
    <row r="91" spans="8:8" ht="13.5" hidden="1" customHeight="1">
      <c r="H91" s="73" t="s">
        <v>58</v>
      </c>
    </row>
    <row r="92" spans="8:8" ht="13.5" hidden="1" customHeight="1">
      <c r="H92" s="73" t="s">
        <v>59</v>
      </c>
    </row>
    <row r="93" spans="8:8" ht="13.5" hidden="1" customHeight="1">
      <c r="H93" s="73" t="s">
        <v>60</v>
      </c>
    </row>
    <row r="94" spans="8:8" ht="13.5" hidden="1" customHeight="1">
      <c r="H94" s="73" t="s">
        <v>61</v>
      </c>
    </row>
    <row r="95" spans="8:8" ht="13.5" hidden="1" customHeight="1">
      <c r="H95" s="73" t="s">
        <v>62</v>
      </c>
    </row>
    <row r="96" spans="8:8" ht="13.5" hidden="1" customHeight="1">
      <c r="H96" s="73" t="s">
        <v>63</v>
      </c>
    </row>
    <row r="97" spans="8:8" ht="13.5" hidden="1" customHeight="1">
      <c r="H97" s="73" t="s">
        <v>64</v>
      </c>
    </row>
    <row r="98" spans="8:8" ht="13.5" hidden="1" customHeight="1">
      <c r="H98" s="73" t="s">
        <v>65</v>
      </c>
    </row>
    <row r="99" spans="8:8" ht="13.5" hidden="1" customHeight="1">
      <c r="H99" s="73" t="s">
        <v>66</v>
      </c>
    </row>
    <row r="100" spans="8:8" ht="13.5" hidden="1" customHeight="1">
      <c r="H100" s="73" t="s">
        <v>67</v>
      </c>
    </row>
  </sheetData>
  <sheetProtection selectLockedCells="1"/>
  <mergeCells count="11">
    <mergeCell ref="N4:N5"/>
    <mergeCell ref="F4:F5"/>
    <mergeCell ref="H4:H5"/>
    <mergeCell ref="I4:J4"/>
    <mergeCell ref="A1:B2"/>
    <mergeCell ref="A4:A5"/>
    <mergeCell ref="B4:B5"/>
    <mergeCell ref="C2:E2"/>
    <mergeCell ref="C3:H3"/>
    <mergeCell ref="C1:E1"/>
    <mergeCell ref="G4:G5"/>
  </mergeCells>
  <phoneticPr fontId="3"/>
  <conditionalFormatting sqref="M6:N50">
    <cfRule type="expression" dxfId="0" priority="2" stopIfTrue="1">
      <formula>AND(M6&lt;&gt;"",OR(F6=M6,I6=M6))</formula>
    </cfRule>
  </conditionalFormatting>
  <dataValidations xWindow="507" yWindow="139" count="7">
    <dataValidation type="list" operator="greaterThan" allowBlank="1" showInputMessage="1" showErrorMessage="1" error="S年.月.日の型で入力してください。　例）　S62.5.13" sqref="H6:H50">
      <formula1>$H$54:$H$100</formula1>
    </dataValidation>
    <dataValidation type="whole" allowBlank="1" showInputMessage="1" showErrorMessage="1" error="ﾅﾝﾊﾞｰｶｰﾄﾞは数値は４桁以内の数値を入力してください。大学などで”４－１２３２”は”１２３２”のみの入力でお願いします" sqref="B6:B50">
      <formula1>1</formula1>
      <formula2>10000</formula2>
    </dataValidation>
    <dataValidation type="whole" imeMode="off" operator="greaterThan" allowBlank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sqref="J7:J50">
      <formula1>100</formula1>
    </dataValidation>
    <dataValidation type="whole" imeMode="off" operator="greaterThan" allowBlank="1" showInputMessage="1" showErrorMessage="1" error="エントリー種目の最高記録についてﾄﾗｯｸ種目は1/100秒、ﾌｨｰﾙﾄﾞは1cm単位まで入力します。単位等は入力せず、数字のみを入力してください。（例：「２分１６秒３」　の場合　21630 　と入力）_x000a_" prompt="1/100秒・１cmまで入力_x000a_例）1分56秒2→15620" sqref="J6">
      <formula1>100</formula1>
    </dataValidation>
    <dataValidation type="list" allowBlank="1" showErrorMessage="1" error="エントリーの場合は○をリストから選択してください。" sqref="M6:N50">
      <formula1>$P$4</formula1>
    </dataValidation>
    <dataValidation type="whole" imeMode="off" allowBlank="1" showErrorMessage="1" error="ﾄﾗｯｸ種目は1/100秒、ﾌｨｰﾙﾄﾞは1cm単位まで入力してください。　：　や　．　は自動で入力されますので数字のみを入力してください。_x000a_" sqref="M5">
      <formula1>4000</formula1>
      <formula2>23000</formula2>
    </dataValidation>
    <dataValidation type="list" allowBlank="1" showErrorMessage="1" errorTitle="入力を自動的に規制しています。" error="▼リストから選択してください。" sqref="I6:I50">
      <formula1>$B$55:$B$55</formula1>
    </dataValidation>
  </dataValidations>
  <printOptions horizontalCentered="1" verticalCentered="1"/>
  <pageMargins left="0.27559055118110237" right="0.19685039370078741" top="0.35433070866141736" bottom="0.31496062992125984" header="0.39370078740157483" footer="0.51181102362204722"/>
  <pageSetup paperSize="9" scale="90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所属データ</vt:lpstr>
      <vt:lpstr>男子</vt:lpstr>
      <vt:lpstr>女子</vt:lpstr>
      <vt:lpstr>所属データ!Print_Area</vt:lpstr>
      <vt:lpstr>女子!Print_Area</vt:lpstr>
      <vt:lpstr>男子!Print_Area</vt:lpstr>
      <vt:lpstr>女子!男種目</vt:lpstr>
      <vt:lpstr>男種目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Chuo-User</cp:lastModifiedBy>
  <cp:lastPrinted>2020-02-25T00:15:51Z</cp:lastPrinted>
  <dcterms:created xsi:type="dcterms:W3CDTF">2002-06-02T12:37:11Z</dcterms:created>
  <dcterms:modified xsi:type="dcterms:W3CDTF">2026-02-25T03:42:57Z</dcterms:modified>
</cp:coreProperties>
</file>