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uo-User\Desktop\Ｒ７新人駅伝高体連ＨＰ用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11" r:id="rId3"/>
  </sheets>
  <externalReferences>
    <externalReference r:id="rId4"/>
  </externalReferences>
  <definedNames>
    <definedName name="_xlnm._FilterDatabase" localSheetId="0" hidden="1">所属データ!$A$1:$C$1476</definedName>
    <definedName name="_xlnm.Criteria" localSheetId="0">所属データ!#REF!</definedName>
    <definedName name="_xlnm.Extract" localSheetId="0">所属データ!#REF!</definedName>
    <definedName name="_xlnm.Print_Area" localSheetId="0">所属データ!$A$1:$J$23</definedName>
    <definedName name="_xlnm.Print_Area" localSheetId="2">女子!$A$1:$K$24</definedName>
    <definedName name="_xlnm.Print_Area" localSheetId="1">男子!$A$1:$L$26</definedName>
    <definedName name="学校データ">所属データ!$A$28:$F$105</definedName>
    <definedName name="女子登録">#REF!</definedName>
    <definedName name="男エントリー種目" localSheetId="2">女子!#REF!,女子!#REF!,女子!#REF!</definedName>
    <definedName name="男エントリー種目">男子!#REF!,男子!#REF!,男子!#REF!</definedName>
    <definedName name="男子登録">#REF!</definedName>
  </definedNames>
  <calcPr calcId="162913"/>
</workbook>
</file>

<file path=xl/calcChain.xml><?xml version="1.0" encoding="utf-8"?>
<calcChain xmlns="http://schemas.openxmlformats.org/spreadsheetml/2006/main">
  <c r="E18" i="4" l="1"/>
  <c r="E17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D21" i="11"/>
  <c r="C17" i="1"/>
  <c r="C15" i="11"/>
  <c r="C29" i="4"/>
  <c r="A24" i="4"/>
  <c r="D17" i="4" s="1"/>
  <c r="C28" i="4"/>
  <c r="K24" i="4"/>
  <c r="C17" i="11"/>
  <c r="C19" i="1"/>
  <c r="C2" i="1"/>
  <c r="C2" i="11"/>
  <c r="D2" i="1"/>
  <c r="D2" i="11"/>
  <c r="G24" i="4"/>
  <c r="F24" i="4"/>
  <c r="E24" i="4"/>
  <c r="C2" i="4"/>
  <c r="I13" i="1" s="1"/>
  <c r="D24" i="4"/>
  <c r="C24" i="4"/>
  <c r="B24" i="4"/>
  <c r="D3" i="11"/>
  <c r="D18" i="11"/>
  <c r="J8" i="11"/>
  <c r="J9" i="11"/>
  <c r="J10" i="11"/>
  <c r="J11" i="11"/>
  <c r="J12" i="11"/>
  <c r="J13" i="11"/>
  <c r="J14" i="11"/>
  <c r="J7" i="11"/>
  <c r="D3" i="1"/>
  <c r="D20" i="1"/>
  <c r="J8" i="1"/>
  <c r="J9" i="1"/>
  <c r="J10" i="1"/>
  <c r="J11" i="1"/>
  <c r="J12" i="1"/>
  <c r="J13" i="1"/>
  <c r="J14" i="1"/>
  <c r="J15" i="1"/>
  <c r="J16" i="1"/>
  <c r="J7" i="1"/>
  <c r="D18" i="4" l="1"/>
  <c r="I24" i="4" s="1"/>
  <c r="H24" i="4"/>
  <c r="I15" i="1"/>
  <c r="I13" i="11"/>
  <c r="I10" i="1"/>
  <c r="I7" i="1"/>
  <c r="I11" i="11"/>
  <c r="I16" i="1"/>
  <c r="I8" i="11"/>
  <c r="I14" i="11"/>
  <c r="I14" i="1"/>
  <c r="I9" i="1"/>
  <c r="I9" i="11"/>
  <c r="I10" i="11"/>
  <c r="I12" i="1"/>
  <c r="I8" i="1"/>
  <c r="I12" i="11"/>
  <c r="I7" i="11"/>
  <c r="I11" i="1"/>
  <c r="D19" i="4"/>
  <c r="J24" i="4" s="1"/>
</calcChain>
</file>

<file path=xl/sharedStrings.xml><?xml version="1.0" encoding="utf-8"?>
<sst xmlns="http://schemas.openxmlformats.org/spreadsheetml/2006/main" count="207" uniqueCount="192">
  <si>
    <t>参加料請求明細</t>
    <rPh sb="0" eb="2">
      <t>サンカ</t>
    </rPh>
    <rPh sb="2" eb="3">
      <t>リョウ</t>
    </rPh>
    <rPh sb="3" eb="5">
      <t>セイキュウ</t>
    </rPh>
    <rPh sb="5" eb="7">
      <t>メイサイ</t>
    </rPh>
    <phoneticPr fontId="2"/>
  </si>
  <si>
    <t>フリガナ</t>
    <phoneticPr fontId="2"/>
  </si>
  <si>
    <t>フリガナ</t>
    <phoneticPr fontId="2"/>
  </si>
  <si>
    <t>(姓と名の間にｽﾍﾟｰｽ)</t>
    <rPh sb="1" eb="2">
      <t>セイ</t>
    </rPh>
    <rPh sb="3" eb="4">
      <t>メイ</t>
    </rPh>
    <rPh sb="5" eb="6">
      <t>アイダ</t>
    </rPh>
    <phoneticPr fontId="2"/>
  </si>
  <si>
    <t>No</t>
    <phoneticPr fontId="2"/>
  </si>
  <si>
    <t>男子監督名：</t>
    <rPh sb="0" eb="2">
      <t>ダンシ</t>
    </rPh>
    <rPh sb="2" eb="4">
      <t>カントク</t>
    </rPh>
    <rPh sb="4" eb="5">
      <t>メイ</t>
    </rPh>
    <phoneticPr fontId="2"/>
  </si>
  <si>
    <t>女子監督名：</t>
    <rPh sb="0" eb="2">
      <t>ジョシ</t>
    </rPh>
    <rPh sb="2" eb="4">
      <t>カントク</t>
    </rPh>
    <rPh sb="4" eb="5">
      <t>メイ</t>
    </rPh>
    <phoneticPr fontId="2"/>
  </si>
  <si>
    <t>学 校 長 名：</t>
    <rPh sb="0" eb="1">
      <t>ガク</t>
    </rPh>
    <rPh sb="2" eb="3">
      <t>コウ</t>
    </rPh>
    <rPh sb="4" eb="5">
      <t>チョウ</t>
    </rPh>
    <rPh sb="6" eb="7">
      <t>メイ</t>
    </rPh>
    <phoneticPr fontId="2"/>
  </si>
  <si>
    <t>熊本県高等学校駅伝競走大会申し込み及び承諾書</t>
    <rPh sb="0" eb="2">
      <t>クマモト</t>
    </rPh>
    <rPh sb="3" eb="7">
      <t>コウトウガッコウ</t>
    </rPh>
    <rPh sb="7" eb="9">
      <t>エキデン</t>
    </rPh>
    <rPh sb="9" eb="11">
      <t>キョウソウ</t>
    </rPh>
    <rPh sb="11" eb="13">
      <t>タイカイ</t>
    </rPh>
    <rPh sb="17" eb="18">
      <t>オヨ</t>
    </rPh>
    <rPh sb="19" eb="22">
      <t>ショウダクショ</t>
    </rPh>
    <phoneticPr fontId="2"/>
  </si>
  <si>
    <t>ﾅﾝﾊﾞｰｶｰﾄﾞ</t>
    <phoneticPr fontId="2"/>
  </si>
  <si>
    <t>ﾅﾝﾊﾞｰｶｰﾄﾞ</t>
    <phoneticPr fontId="2"/>
  </si>
  <si>
    <t>No</t>
    <phoneticPr fontId="2"/>
  </si>
  <si>
    <t>熊本県高等学校女子駅伝競走大会申し込み及び承諾書</t>
    <rPh sb="0" eb="2">
      <t>クマモト</t>
    </rPh>
    <rPh sb="3" eb="7">
      <t>コウトウガッコウ</t>
    </rPh>
    <rPh sb="7" eb="9">
      <t>ジョシ</t>
    </rPh>
    <rPh sb="9" eb="11">
      <t>エキデン</t>
    </rPh>
    <rPh sb="11" eb="13">
      <t>キョウソウ</t>
    </rPh>
    <rPh sb="13" eb="15">
      <t>タイカイ</t>
    </rPh>
    <rPh sb="19" eb="20">
      <t>オヨ</t>
    </rPh>
    <rPh sb="21" eb="24">
      <t>ショウダクショ</t>
    </rPh>
    <phoneticPr fontId="2"/>
  </si>
  <si>
    <t xml:space="preserve">  ※申込メール確認後、発信されたアドレスへ返信メールを送信します。
　　（確認に１日程かかりますが、返信メールがない場合申込が届いていない可能性があります）
　　　メールの本文には発信者（学校名、担当者連絡先）を入力してください。
</t>
    <rPh sb="3" eb="5">
      <t>モウシコミ</t>
    </rPh>
    <rPh sb="8" eb="10">
      <t>カクニン</t>
    </rPh>
    <rPh sb="10" eb="11">
      <t>ゴ</t>
    </rPh>
    <rPh sb="12" eb="14">
      <t>ハッシン</t>
    </rPh>
    <rPh sb="22" eb="24">
      <t>ヘンシン</t>
    </rPh>
    <rPh sb="28" eb="30">
      <t>ソウシン</t>
    </rPh>
    <rPh sb="38" eb="40">
      <t>カクニン</t>
    </rPh>
    <rPh sb="42" eb="43">
      <t>ヒ</t>
    </rPh>
    <rPh sb="43" eb="44">
      <t>ホド</t>
    </rPh>
    <rPh sb="51" eb="53">
      <t>ヘンシン</t>
    </rPh>
    <rPh sb="59" eb="61">
      <t>バアイ</t>
    </rPh>
    <rPh sb="61" eb="63">
      <t>モウシコミ</t>
    </rPh>
    <rPh sb="64" eb="65">
      <t>トド</t>
    </rPh>
    <rPh sb="70" eb="73">
      <t>カノウセイ</t>
    </rPh>
    <phoneticPr fontId="2"/>
  </si>
  <si>
    <t>※参加料は代表者会議時に持参してください。</t>
    <rPh sb="1" eb="4">
      <t>サンカリョウ</t>
    </rPh>
    <rPh sb="5" eb="8">
      <t>ダイヒョウシャ</t>
    </rPh>
    <phoneticPr fontId="2"/>
  </si>
  <si>
    <t>上記の者は本校在学生で標記大会に出場することを認め、参加申し込みいたします。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0">
      <t>セイ</t>
    </rPh>
    <rPh sb="11" eb="13">
      <t>ヒョウキ</t>
    </rPh>
    <rPh sb="13" eb="15">
      <t>タイカイ</t>
    </rPh>
    <rPh sb="16" eb="18">
      <t>シュツジョウ</t>
    </rPh>
    <rPh sb="23" eb="24">
      <t>ミト</t>
    </rPh>
    <rPh sb="26" eb="28">
      <t>サンカ</t>
    </rPh>
    <rPh sb="28" eb="29">
      <t>モウ</t>
    </rPh>
    <rPh sb="30" eb="31">
      <t>コ</t>
    </rPh>
    <phoneticPr fontId="2"/>
  </si>
  <si>
    <t>印</t>
    <rPh sb="0" eb="1">
      <t>イン</t>
    </rPh>
    <phoneticPr fontId="2"/>
  </si>
  <si>
    <t>男子参加料</t>
    <rPh sb="0" eb="2">
      <t>ダンシ</t>
    </rPh>
    <rPh sb="2" eb="5">
      <t>サンカリョウ</t>
    </rPh>
    <phoneticPr fontId="2"/>
  </si>
  <si>
    <t>女子参加料</t>
    <rPh sb="0" eb="2">
      <t>ジョシ</t>
    </rPh>
    <rPh sb="2" eb="5">
      <t>サンカリョウ</t>
    </rPh>
    <phoneticPr fontId="2"/>
  </si>
  <si>
    <t>　　熊本県高等学校体育連盟会長　様</t>
    <rPh sb="2" eb="5">
      <t>クマモトケン</t>
    </rPh>
    <rPh sb="5" eb="9">
      <t>コウトウガッコウ</t>
    </rPh>
    <rPh sb="9" eb="11">
      <t>タイイク</t>
    </rPh>
    <rPh sb="11" eb="13">
      <t>レンメイ</t>
    </rPh>
    <rPh sb="13" eb="15">
      <t>カイチョウ</t>
    </rPh>
    <rPh sb="16" eb="17">
      <t>サマ</t>
    </rPh>
    <phoneticPr fontId="2"/>
  </si>
  <si>
    <t>男 子</t>
    <rPh sb="0" eb="1">
      <t>オトコ</t>
    </rPh>
    <rPh sb="2" eb="3">
      <t>コ</t>
    </rPh>
    <phoneticPr fontId="2"/>
  </si>
  <si>
    <t>　　各氏名を入力してください。（全角漢字/姓と名の間にｽﾍﾟｰｽ）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2"/>
  </si>
  <si>
    <t>tel(携帯)：</t>
    <phoneticPr fontId="2"/>
  </si>
  <si>
    <t>合計金額</t>
    <rPh sb="0" eb="2">
      <t>ゴウケイ</t>
    </rPh>
    <rPh sb="2" eb="3">
      <t>キン</t>
    </rPh>
    <rPh sb="3" eb="4">
      <t>ガク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</si>
  <si>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</si>
  <si>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</si>
  <si>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数　量（単価）</t>
    <rPh sb="0" eb="1">
      <t>カズ</t>
    </rPh>
    <rPh sb="2" eb="3">
      <t>リョウ</t>
    </rPh>
    <rPh sb="4" eb="6">
      <t>タンカ</t>
    </rPh>
    <phoneticPr fontId="2"/>
  </si>
  <si>
    <t>熊本農</t>
  </si>
  <si>
    <t>玉名</t>
  </si>
  <si>
    <t>熊本工</t>
  </si>
  <si>
    <t>学校名(略称)：</t>
    <rPh sb="0" eb="2">
      <t>ガッコウ</t>
    </rPh>
    <rPh sb="2" eb="3">
      <t>メイ</t>
    </rPh>
    <rPh sb="4" eb="6">
      <t>リャクショウ</t>
    </rPh>
    <phoneticPr fontId="2"/>
  </si>
  <si>
    <t>氏  名</t>
    <rPh sb="0" eb="1">
      <t>シ</t>
    </rPh>
    <rPh sb="3" eb="4">
      <t>メイ</t>
    </rPh>
    <phoneticPr fontId="2"/>
  </si>
  <si>
    <t>玉名女子</t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</si>
  <si>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</si>
  <si>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</si>
  <si>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済々黌</t>
  </si>
  <si>
    <t>牛深</t>
  </si>
  <si>
    <t>熊本</t>
  </si>
  <si>
    <t>熊本西</t>
  </si>
  <si>
    <t>熊本商</t>
  </si>
  <si>
    <t>北稜</t>
  </si>
  <si>
    <t>玉名工</t>
  </si>
  <si>
    <t>鹿本</t>
  </si>
  <si>
    <t>鹿本商工</t>
  </si>
  <si>
    <t>鹿本農</t>
  </si>
  <si>
    <t>菊池</t>
  </si>
  <si>
    <t>菊池農</t>
  </si>
  <si>
    <t>大津</t>
  </si>
  <si>
    <t>翔陽</t>
  </si>
  <si>
    <t>小国</t>
  </si>
  <si>
    <t>高森</t>
  </si>
  <si>
    <t>御船</t>
  </si>
  <si>
    <t>甲佐</t>
  </si>
  <si>
    <t>矢部</t>
  </si>
  <si>
    <t>宇土</t>
  </si>
  <si>
    <t>松橋</t>
  </si>
  <si>
    <t>小川工</t>
  </si>
  <si>
    <t>八代</t>
  </si>
  <si>
    <t>八代東</t>
  </si>
  <si>
    <t>八代工</t>
  </si>
  <si>
    <t>八代農</t>
  </si>
  <si>
    <t>芦北</t>
  </si>
  <si>
    <t>水俣</t>
  </si>
  <si>
    <t>人吉</t>
  </si>
  <si>
    <t>南稜</t>
  </si>
  <si>
    <t>球磨工</t>
  </si>
  <si>
    <t>天草</t>
  </si>
  <si>
    <t>天草工</t>
  </si>
  <si>
    <t>熊本北</t>
  </si>
  <si>
    <t>東稜</t>
  </si>
  <si>
    <t>熊本聾</t>
  </si>
  <si>
    <t>九州学院</t>
  </si>
  <si>
    <t>尚絅</t>
  </si>
  <si>
    <t>開新</t>
  </si>
  <si>
    <t>慶誠</t>
  </si>
  <si>
    <t>秀岳館</t>
  </si>
  <si>
    <t>有明</t>
  </si>
  <si>
    <t>文徳</t>
  </si>
  <si>
    <t>真和</t>
  </si>
  <si>
    <t>専大玉名</t>
  </si>
  <si>
    <t>城北</t>
  </si>
  <si>
    <t>人吉五木分校</t>
  </si>
  <si>
    <t>熊本学園大付属</t>
  </si>
  <si>
    <t>熊本国府</t>
  </si>
  <si>
    <t>熊本信愛</t>
  </si>
  <si>
    <t>熊本中央</t>
  </si>
  <si>
    <t>内　　　訳</t>
    <rPh sb="0" eb="1">
      <t>ウチ</t>
    </rPh>
    <rPh sb="4" eb="5">
      <t>ヤク</t>
    </rPh>
    <phoneticPr fontId="2"/>
  </si>
  <si>
    <t>湧心館</t>
  </si>
  <si>
    <t>熊本マリスト</t>
    <rPh sb="0" eb="2">
      <t>クマモト</t>
    </rPh>
    <phoneticPr fontId="2"/>
  </si>
  <si>
    <t>ルーテル学院</t>
    <rPh sb="4" eb="6">
      <t>ガクイン</t>
    </rPh>
    <phoneticPr fontId="2"/>
  </si>
  <si>
    <t>第一</t>
    <phoneticPr fontId="2"/>
  </si>
  <si>
    <t>第二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</si>
  <si>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</si>
  <si>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</si>
  <si>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熊本県立済々黌高等学校</t>
  </si>
  <si>
    <t>熊本県立熊本高等学校</t>
  </si>
  <si>
    <t>熊本県立第一高等学校</t>
  </si>
  <si>
    <t>熊本県立第二高等学校</t>
  </si>
  <si>
    <t>熊本県立熊本商業高等学校</t>
  </si>
  <si>
    <t>熊本県立熊本工業高等学校</t>
  </si>
  <si>
    <t>熊本県立熊本農業高等学校</t>
  </si>
  <si>
    <t>熊本県立熊本聾学校</t>
  </si>
  <si>
    <t>熊本県立熊本西高等学校</t>
  </si>
  <si>
    <t>熊本県立湧心館高等学校</t>
  </si>
  <si>
    <t>熊本県立熊本北高等学校</t>
  </si>
  <si>
    <t>熊本県立東稜高等学校</t>
  </si>
  <si>
    <t>熊本県立玉名高等学校</t>
  </si>
  <si>
    <t>熊本県立玉名工業高等学校</t>
  </si>
  <si>
    <t>熊本県立北稜高等学校</t>
  </si>
  <si>
    <t>熊本県立鹿本商工高等学校</t>
  </si>
  <si>
    <t>熊本県立鹿本高等学校</t>
  </si>
  <si>
    <t>熊本県立鹿本農業高等学校</t>
  </si>
  <si>
    <t>熊本県立菊池高等学校</t>
  </si>
  <si>
    <t>熊本県立菊池農業高等学校</t>
  </si>
  <si>
    <t>熊本県立大津高等学校</t>
  </si>
  <si>
    <t>熊本県立翔陽高等学校</t>
  </si>
  <si>
    <t>熊本県立小国高等学校</t>
  </si>
  <si>
    <t>熊本県立高森高等学校</t>
  </si>
  <si>
    <t>熊本県立御船高等学校</t>
  </si>
  <si>
    <t>熊本県立甲佐高等学校</t>
  </si>
  <si>
    <t>熊本県立矢部高等学校</t>
  </si>
  <si>
    <t>熊本県立宇土高等学校</t>
  </si>
  <si>
    <t>熊本県立松橋高等学校</t>
    <phoneticPr fontId="2"/>
  </si>
  <si>
    <t>熊本県立小川工業高等学校</t>
  </si>
  <si>
    <t>熊本県立八代高等学校</t>
  </si>
  <si>
    <t>熊本県立八代工業高等学校</t>
  </si>
  <si>
    <t>熊本県立八代東高等学校</t>
  </si>
  <si>
    <t>熊本県立八代農業高等学校</t>
  </si>
  <si>
    <t>熊本県立水俣高等学校</t>
  </si>
  <si>
    <t>熊本県立芦北高等学校</t>
  </si>
  <si>
    <t>熊本県立人吉高等学校</t>
  </si>
  <si>
    <t>熊本県立人吉高等学校五木分校</t>
  </si>
  <si>
    <t>熊本県立球磨工業高等学校</t>
  </si>
  <si>
    <t>熊本県立南稜高等学校</t>
  </si>
  <si>
    <t>熊本県立天草高等学校</t>
  </si>
  <si>
    <t>熊本県立天草工業高等学校</t>
  </si>
  <si>
    <t>熊本県立牛深高等学校</t>
  </si>
  <si>
    <t>私立九州学院高等学校</t>
  </si>
  <si>
    <t>私立真和高等学校</t>
  </si>
  <si>
    <t>私立開新高等学校</t>
  </si>
  <si>
    <t>私立熊本学園大学付属高等学校</t>
  </si>
  <si>
    <t>私立尚絅高等学校</t>
  </si>
  <si>
    <t>私立慶誠高等学校</t>
  </si>
  <si>
    <t>私立熊本国府高等学校</t>
  </si>
  <si>
    <t>私立熊本マリスト学園高等学校</t>
    <rPh sb="2" eb="4">
      <t>クマモト</t>
    </rPh>
    <phoneticPr fontId="2"/>
  </si>
  <si>
    <t>私立熊本信愛女学院高等学校</t>
    <rPh sb="6" eb="9">
      <t>ジョガクイン</t>
    </rPh>
    <phoneticPr fontId="2"/>
  </si>
  <si>
    <t>私立熊本中央高等学校</t>
  </si>
  <si>
    <t>私立文徳高等学校</t>
  </si>
  <si>
    <t>私立秀岳館高等学校</t>
  </si>
  <si>
    <t>私立玉名女子高等学校</t>
  </si>
  <si>
    <t>私立有明高等学校</t>
  </si>
  <si>
    <t>私立専修大学玉名高等学校</t>
  </si>
  <si>
    <t>私立城北高等学校</t>
  </si>
  <si>
    <t>私立ルーテル学院高等学校</t>
  </si>
  <si>
    <t xml:space="preserve">  校　長　　</t>
    <rPh sb="2" eb="3">
      <t>コウ</t>
    </rPh>
    <rPh sb="4" eb="5">
      <t>チョウ</t>
    </rPh>
    <phoneticPr fontId="2"/>
  </si>
  <si>
    <t>(H年.月.日)</t>
    <phoneticPr fontId="2"/>
  </si>
  <si>
    <t>使用する</t>
    <rPh sb="0" eb="2">
      <t>シヨウ</t>
    </rPh>
    <phoneticPr fontId="2"/>
  </si>
  <si>
    <t>使用しない</t>
    <rPh sb="0" eb="2">
      <t>シヨウ</t>
    </rPh>
    <phoneticPr fontId="2"/>
  </si>
  <si>
    <t>　　　学校作成オリジナルタスキの使用の有無　：</t>
    <rPh sb="3" eb="5">
      <t>ガッコウ</t>
    </rPh>
    <rPh sb="5" eb="7">
      <t>サクセイ</t>
    </rPh>
    <rPh sb="16" eb="18">
      <t>シヨウ</t>
    </rPh>
    <rPh sb="19" eb="21">
      <t>ウム</t>
    </rPh>
    <phoneticPr fontId="2"/>
  </si>
  <si>
    <t>高専熊本</t>
    <rPh sb="2" eb="4">
      <t>クマモト</t>
    </rPh>
    <phoneticPr fontId="2"/>
  </si>
  <si>
    <t>阿蘇中央</t>
    <rPh sb="2" eb="4">
      <t>チュウオウ</t>
    </rPh>
    <phoneticPr fontId="2"/>
  </si>
  <si>
    <t>熊本県立阿蘇中央高等学校</t>
    <rPh sb="6" eb="8">
      <t>チュウオウ</t>
    </rPh>
    <phoneticPr fontId="2"/>
  </si>
  <si>
    <t>高専八代</t>
    <rPh sb="2" eb="4">
      <t>ヤツシロ</t>
    </rPh>
    <phoneticPr fontId="2"/>
  </si>
  <si>
    <t>国立熊本高等専門学校八代</t>
    <rPh sb="2" eb="4">
      <t>クマモト</t>
    </rPh>
    <rPh sb="10" eb="12">
      <t>ヤツシロ</t>
    </rPh>
    <phoneticPr fontId="2"/>
  </si>
  <si>
    <t>国立熊本高等専門学校熊本</t>
    <rPh sb="2" eb="4">
      <t>クマモト</t>
    </rPh>
    <rPh sb="10" eb="12">
      <t>クマモト</t>
    </rPh>
    <phoneticPr fontId="2"/>
  </si>
  <si>
    <t>上天草</t>
    <rPh sb="0" eb="1">
      <t>ウエ</t>
    </rPh>
    <rPh sb="1" eb="3">
      <t>アマクサ</t>
    </rPh>
    <phoneticPr fontId="2"/>
  </si>
  <si>
    <t>熊本県立上天草高等学校</t>
    <rPh sb="4" eb="5">
      <t>カミ</t>
    </rPh>
    <rPh sb="5" eb="7">
      <t>アマクサ</t>
    </rPh>
    <phoneticPr fontId="2"/>
  </si>
  <si>
    <t>東海大星翔</t>
    <rPh sb="3" eb="4">
      <t>ホシ</t>
    </rPh>
    <rPh sb="4" eb="5">
      <t>ショウ</t>
    </rPh>
    <phoneticPr fontId="2"/>
  </si>
  <si>
    <t>私立東海大学付属星翔高等学校</t>
    <rPh sb="8" eb="9">
      <t>ホシ</t>
    </rPh>
    <rPh sb="9" eb="10">
      <t>ショウ</t>
    </rPh>
    <phoneticPr fontId="2"/>
  </si>
  <si>
    <t>八代清流</t>
    <rPh sb="2" eb="4">
      <t>セイリュウ</t>
    </rPh>
    <phoneticPr fontId="2"/>
  </si>
  <si>
    <t>ひのくに高等支援</t>
    <rPh sb="4" eb="6">
      <t>コウトウ</t>
    </rPh>
    <rPh sb="6" eb="8">
      <t>シエン</t>
    </rPh>
    <phoneticPr fontId="2"/>
  </si>
  <si>
    <t>松橋支援</t>
    <rPh sb="0" eb="2">
      <t>マツバセ</t>
    </rPh>
    <rPh sb="2" eb="4">
      <t>シエン</t>
    </rPh>
    <phoneticPr fontId="2"/>
  </si>
  <si>
    <t>岱志</t>
    <rPh sb="0" eb="1">
      <t>タイ</t>
    </rPh>
    <rPh sb="1" eb="2">
      <t>シ</t>
    </rPh>
    <phoneticPr fontId="2"/>
  </si>
  <si>
    <t>天草拓心</t>
    <rPh sb="0" eb="2">
      <t>アマクサ</t>
    </rPh>
    <rPh sb="2" eb="3">
      <t>タク</t>
    </rPh>
    <rPh sb="3" eb="4">
      <t>シン</t>
    </rPh>
    <phoneticPr fontId="2"/>
  </si>
  <si>
    <t>熊本県立岱志高等学校</t>
    <rPh sb="0" eb="2">
      <t>クマモト</t>
    </rPh>
    <rPh sb="2" eb="4">
      <t>ケンリツ</t>
    </rPh>
    <rPh sb="4" eb="5">
      <t>タイ</t>
    </rPh>
    <rPh sb="5" eb="6">
      <t>シ</t>
    </rPh>
    <rPh sb="6" eb="8">
      <t>コウトウ</t>
    </rPh>
    <rPh sb="8" eb="10">
      <t>ガッコウ</t>
    </rPh>
    <phoneticPr fontId="2"/>
  </si>
  <si>
    <t>熊本県立天草拓心高等学校</t>
    <rPh sb="0" eb="2">
      <t>クマモト</t>
    </rPh>
    <rPh sb="2" eb="4">
      <t>ケンリツ</t>
    </rPh>
    <rPh sb="4" eb="6">
      <t>アマクサ</t>
    </rPh>
    <rPh sb="6" eb="7">
      <t>タク</t>
    </rPh>
    <rPh sb="7" eb="8">
      <t>シン</t>
    </rPh>
    <rPh sb="8" eb="10">
      <t>コウトウ</t>
    </rPh>
    <rPh sb="10" eb="12">
      <t>ガッコウ</t>
    </rPh>
    <phoneticPr fontId="2"/>
  </si>
  <si>
    <t>必由館</t>
    <phoneticPr fontId="2"/>
  </si>
  <si>
    <t>千原台</t>
    <phoneticPr fontId="2"/>
  </si>
  <si>
    <t>熊本市立必由館高等学校</t>
    <phoneticPr fontId="2"/>
  </si>
  <si>
    <t>熊本市立千原台高等学校</t>
    <phoneticPr fontId="2"/>
  </si>
  <si>
    <t>熊本県立ひのくに高等支援学校</t>
    <rPh sb="0" eb="2">
      <t>クマモト</t>
    </rPh>
    <rPh sb="2" eb="4">
      <t>ケンリツ</t>
    </rPh>
    <rPh sb="8" eb="10">
      <t>コウトウ</t>
    </rPh>
    <rPh sb="10" eb="12">
      <t>シエン</t>
    </rPh>
    <rPh sb="12" eb="14">
      <t>ガッコウ</t>
    </rPh>
    <phoneticPr fontId="2"/>
  </si>
  <si>
    <t>熊本県立松橋支援学校</t>
    <rPh sb="0" eb="2">
      <t>クマモト</t>
    </rPh>
    <rPh sb="2" eb="4">
      <t>ケンリツ</t>
    </rPh>
    <rPh sb="4" eb="6">
      <t>マツバセ</t>
    </rPh>
    <rPh sb="6" eb="8">
      <t>シエン</t>
    </rPh>
    <rPh sb="8" eb="10">
      <t>ガッコウ</t>
    </rPh>
    <phoneticPr fontId="2"/>
  </si>
  <si>
    <t>球磨中央</t>
    <rPh sb="0" eb="2">
      <t>クマ</t>
    </rPh>
    <rPh sb="2" eb="4">
      <t>チュウオウ</t>
    </rPh>
    <phoneticPr fontId="2"/>
  </si>
  <si>
    <t>健康診断</t>
    <rPh sb="0" eb="2">
      <t>ケンコウ</t>
    </rPh>
    <rPh sb="2" eb="4">
      <t>シンダン</t>
    </rPh>
    <phoneticPr fontId="2"/>
  </si>
  <si>
    <t>結　果</t>
    <rPh sb="0" eb="1">
      <t>ムスブ</t>
    </rPh>
    <rPh sb="2" eb="3">
      <t>ハタシ</t>
    </rPh>
    <phoneticPr fontId="2"/>
  </si>
  <si>
    <t>学　校　医　　</t>
    <rPh sb="0" eb="1">
      <t>ガク</t>
    </rPh>
    <rPh sb="2" eb="3">
      <t>コウ</t>
    </rPh>
    <rPh sb="4" eb="5">
      <t>イ</t>
    </rPh>
    <phoneticPr fontId="2"/>
  </si>
  <si>
    <t>熊本県立八代清流高等学校</t>
    <rPh sb="4" eb="6">
      <t>ヤツシロ</t>
    </rPh>
    <rPh sb="6" eb="8">
      <t>セイリュウ</t>
    </rPh>
    <phoneticPr fontId="2"/>
  </si>
  <si>
    <t>熊本県立球磨中央高等学校</t>
    <rPh sb="6" eb="8">
      <t>チュウオウ</t>
    </rPh>
    <phoneticPr fontId="2"/>
  </si>
  <si>
    <t>女子</t>
    <rPh sb="0" eb="1">
      <t>ジョ</t>
    </rPh>
    <rPh sb="1" eb="2">
      <t>コ</t>
    </rPh>
    <phoneticPr fontId="2"/>
  </si>
  <si>
    <t>　　令和７年度　第４回熊本県高等学校新人駅伝競走大会</t>
    <rPh sb="2" eb="4">
      <t>レイワ</t>
    </rPh>
    <rPh sb="5" eb="7">
      <t>ネンド</t>
    </rPh>
    <rPh sb="8" eb="9">
      <t>ダイ</t>
    </rPh>
    <rPh sb="10" eb="11">
      <t>カイ</t>
    </rPh>
    <rPh sb="11" eb="14">
      <t>クマモトケン</t>
    </rPh>
    <rPh sb="14" eb="18">
      <t>コウトウガッコウ</t>
    </rPh>
    <rPh sb="18" eb="20">
      <t>シンジン</t>
    </rPh>
    <rPh sb="20" eb="22">
      <t>エキデン</t>
    </rPh>
    <rPh sb="22" eb="24">
      <t>キョウソウ</t>
    </rPh>
    <rPh sb="24" eb="26">
      <t>タイカイ</t>
    </rPh>
    <phoneticPr fontId="2"/>
  </si>
  <si>
    <r>
      <t>ﾒｰﾙ申込先</t>
    </r>
    <r>
      <rPr>
        <sz val="12"/>
        <rFont val="ＭＳ ゴシック"/>
        <family val="3"/>
        <charset val="128"/>
      </rPr>
      <t>　ｱﾄﾞﾚｽ　west.s.o@live.jp　西口賢士(熊本中央高)　</t>
    </r>
    <r>
      <rPr>
        <b/>
        <sz val="12"/>
        <rFont val="ＭＳ ゴシック"/>
        <family val="3"/>
        <charset val="128"/>
      </rPr>
      <t xml:space="preserve">
　　　　期限　：　令和８年１月１９日（月）</t>
    </r>
    <rPh sb="3" eb="5">
      <t>モウシコミ</t>
    </rPh>
    <rPh sb="5" eb="6">
      <t>サキ</t>
    </rPh>
    <rPh sb="30" eb="32">
      <t>ニシグチ</t>
    </rPh>
    <rPh sb="32" eb="33">
      <t>ケン</t>
    </rPh>
    <rPh sb="33" eb="34">
      <t>シ</t>
    </rPh>
    <rPh sb="35" eb="37">
      <t>クマモト</t>
    </rPh>
    <rPh sb="37" eb="39">
      <t>チュウオウ</t>
    </rPh>
    <rPh sb="39" eb="40">
      <t>）</t>
    </rPh>
    <rPh sb="47" eb="49">
      <t>キゲン</t>
    </rPh>
    <rPh sb="53" eb="54">
      <t>３</t>
    </rPh>
    <rPh sb="55" eb="56">
      <t>ネン</t>
    </rPh>
    <rPh sb="57" eb="58">
      <t>ガツ</t>
    </rPh>
    <rPh sb="60" eb="61">
      <t>ヒ</t>
    </rPh>
    <rPh sb="62" eb="63">
      <t>ゲツ</t>
    </rPh>
    <phoneticPr fontId="2"/>
  </si>
  <si>
    <t>鎮西</t>
    <rPh sb="0" eb="2">
      <t>チンゼイ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</si>
</sst>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9" formatCode="0;;&quot;&quot;"/>
    <numFmt numFmtId="183" formatCode="&quot;女&quot;\ 0&quot;名&quot;"/>
    <numFmt numFmtId="184" formatCode="&quot;男&quot;\ 0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30"/>
      </right>
      <top style="medium">
        <color indexed="30"/>
      </top>
      <bottom/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/>
      <right style="medium">
        <color indexed="30"/>
      </right>
      <top/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/>
      <bottom style="medium">
        <color indexed="3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30"/>
      </left>
      <right style="medium">
        <color indexed="30"/>
      </right>
      <top/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Protection="1"/>
    <xf numFmtId="0" fontId="0" fillId="2" borderId="0" xfId="0" applyFill="1"/>
    <xf numFmtId="0" fontId="0" fillId="2" borderId="0" xfId="0" applyFill="1" applyAlignment="1">
      <alignment vertical="center"/>
    </xf>
    <xf numFmtId="0" fontId="3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left"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/>
    <xf numFmtId="0" fontId="0" fillId="3" borderId="13" xfId="0" applyFill="1" applyBorder="1" applyAlignment="1">
      <alignment vertical="center"/>
    </xf>
    <xf numFmtId="0" fontId="0" fillId="3" borderId="14" xfId="0" applyFill="1" applyBorder="1"/>
    <xf numFmtId="0" fontId="0" fillId="3" borderId="14" xfId="0" applyFill="1" applyBorder="1" applyAlignment="1">
      <alignment horizontal="right" vertical="top"/>
    </xf>
    <xf numFmtId="0" fontId="0" fillId="3" borderId="14" xfId="0" applyFill="1" applyBorder="1" applyAlignment="1">
      <alignment vertical="top"/>
    </xf>
    <xf numFmtId="0" fontId="6" fillId="3" borderId="0" xfId="0" applyFont="1" applyFill="1" applyBorder="1" applyAlignment="1">
      <alignment vertical="center"/>
    </xf>
    <xf numFmtId="0" fontId="0" fillId="3" borderId="15" xfId="0" applyFill="1" applyBorder="1" applyAlignment="1">
      <alignment horizontal="right" vertical="center"/>
    </xf>
    <xf numFmtId="5" fontId="5" fillId="2" borderId="9" xfId="0" applyNumberFormat="1" applyFont="1" applyFill="1" applyBorder="1" applyAlignment="1">
      <alignment horizontal="right" vertical="center"/>
    </xf>
    <xf numFmtId="5" fontId="5" fillId="2" borderId="0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/>
    </xf>
    <xf numFmtId="0" fontId="0" fillId="3" borderId="16" xfId="0" applyFill="1" applyBorder="1" applyAlignment="1">
      <alignment horizontal="right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9" fillId="3" borderId="11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57" fontId="11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shrinkToFit="1"/>
    </xf>
    <xf numFmtId="0" fontId="16" fillId="0" borderId="0" xfId="0" applyFont="1" applyFill="1" applyBorder="1" applyAlignment="1">
      <alignment horizontal="left" shrinkToFi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58" fontId="10" fillId="0" borderId="0" xfId="0" applyNumberFormat="1" applyFont="1" applyFill="1" applyAlignment="1">
      <alignment horizontal="left" vertical="top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horizontal="left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right"/>
    </xf>
    <xf numFmtId="0" fontId="11" fillId="0" borderId="0" xfId="0" applyFont="1" applyFill="1" applyAlignment="1">
      <alignment vertical="top"/>
    </xf>
    <xf numFmtId="0" fontId="11" fillId="0" borderId="0" xfId="0" applyFont="1" applyFill="1" applyBorder="1" applyAlignment="1" applyProtection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57" fontId="13" fillId="0" borderId="0" xfId="0" applyNumberFormat="1" applyFont="1" applyFill="1" applyBorder="1" applyAlignment="1">
      <alignment horizontal="center"/>
    </xf>
    <xf numFmtId="0" fontId="14" fillId="0" borderId="24" xfId="0" applyFont="1" applyFill="1" applyBorder="1" applyAlignment="1" applyProtection="1">
      <alignment vertical="center" shrinkToFit="1"/>
      <protection locked="0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vertical="center" shrinkToFit="1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top" wrapText="1"/>
    </xf>
    <xf numFmtId="57" fontId="11" fillId="0" borderId="0" xfId="0" applyNumberFormat="1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 applyProtection="1">
      <alignment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 applyProtection="1">
      <alignment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4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58" fontId="10" fillId="0" borderId="0" xfId="0" applyNumberFormat="1" applyFont="1" applyFill="1" applyAlignment="1" applyProtection="1">
      <alignment horizontal="left" vertical="top"/>
      <protection locked="0"/>
    </xf>
    <xf numFmtId="0" fontId="0" fillId="2" borderId="0" xfId="0" applyFill="1" applyAlignment="1">
      <alignment vertical="top"/>
    </xf>
    <xf numFmtId="0" fontId="4" fillId="2" borderId="20" xfId="0" applyFont="1" applyFill="1" applyBorder="1" applyAlignment="1">
      <alignment horizontal="center" vertical="center"/>
    </xf>
    <xf numFmtId="5" fontId="5" fillId="2" borderId="35" xfId="0" applyNumberFormat="1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 shrinkToFit="1"/>
    </xf>
    <xf numFmtId="0" fontId="15" fillId="3" borderId="39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5" fontId="1" fillId="2" borderId="0" xfId="0" applyNumberFormat="1" applyFont="1" applyFill="1" applyAlignment="1">
      <alignment vertical="center"/>
    </xf>
    <xf numFmtId="49" fontId="0" fillId="0" borderId="0" xfId="0" applyNumberFormat="1"/>
    <xf numFmtId="0" fontId="13" fillId="0" borderId="0" xfId="0" applyNumberFormat="1" applyFont="1" applyAlignment="1">
      <alignment vertical="top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2" fillId="0" borderId="44" xfId="0" applyFont="1" applyBorder="1" applyAlignment="1" applyProtection="1">
      <alignment vertical="center"/>
      <protection locked="0"/>
    </xf>
    <xf numFmtId="0" fontId="12" fillId="0" borderId="45" xfId="0" applyFont="1" applyBorder="1" applyAlignment="1" applyProtection="1">
      <alignment vertical="center"/>
      <protection locked="0"/>
    </xf>
    <xf numFmtId="0" fontId="12" fillId="0" borderId="46" xfId="0" applyFont="1" applyBorder="1" applyAlignment="1" applyProtection="1">
      <alignment vertical="center"/>
      <protection locked="0"/>
    </xf>
    <xf numFmtId="179" fontId="10" fillId="0" borderId="0" xfId="0" applyNumberFormat="1" applyFont="1" applyAlignment="1">
      <alignment horizontal="left" shrinkToFit="1"/>
    </xf>
    <xf numFmtId="0" fontId="14" fillId="4" borderId="47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2" fillId="0" borderId="49" xfId="0" applyFont="1" applyBorder="1" applyAlignment="1" applyProtection="1">
      <alignment vertical="center"/>
      <protection locked="0"/>
    </xf>
    <xf numFmtId="0" fontId="12" fillId="0" borderId="50" xfId="0" applyFont="1" applyBorder="1" applyAlignment="1" applyProtection="1">
      <alignment vertical="center"/>
      <protection locked="0"/>
    </xf>
    <xf numFmtId="0" fontId="12" fillId="0" borderId="51" xfId="0" applyFont="1" applyBorder="1" applyAlignment="1" applyProtection="1">
      <alignment vertical="center"/>
      <protection locked="0"/>
    </xf>
    <xf numFmtId="0" fontId="15" fillId="4" borderId="52" xfId="0" applyFont="1" applyFill="1" applyBorder="1" applyAlignment="1">
      <alignment horizontal="center" vertical="center"/>
    </xf>
    <xf numFmtId="57" fontId="14" fillId="0" borderId="53" xfId="0" applyNumberFormat="1" applyFont="1" applyFill="1" applyBorder="1" applyAlignment="1" applyProtection="1">
      <alignment vertical="center" shrinkToFit="1"/>
      <protection locked="0"/>
    </xf>
    <xf numFmtId="57" fontId="14" fillId="0" borderId="54" xfId="0" applyNumberFormat="1" applyFont="1" applyFill="1" applyBorder="1" applyAlignment="1" applyProtection="1">
      <alignment vertical="center" shrinkToFit="1"/>
      <protection locked="0"/>
    </xf>
    <xf numFmtId="57" fontId="14" fillId="0" borderId="55" xfId="0" applyNumberFormat="1" applyFont="1" applyFill="1" applyBorder="1" applyAlignment="1" applyProtection="1">
      <alignment vertical="center" shrinkToFit="1"/>
      <protection locked="0"/>
    </xf>
    <xf numFmtId="57" fontId="14" fillId="0" borderId="56" xfId="0" applyNumberFormat="1" applyFont="1" applyFill="1" applyBorder="1" applyAlignment="1" applyProtection="1">
      <alignment vertical="center" shrinkToFit="1"/>
      <protection locked="0"/>
    </xf>
    <xf numFmtId="57" fontId="14" fillId="0" borderId="57" xfId="0" applyNumberFormat="1" applyFont="1" applyFill="1" applyBorder="1" applyAlignment="1" applyProtection="1">
      <alignment vertical="center" shrinkToFit="1"/>
      <protection locked="0"/>
    </xf>
    <xf numFmtId="0" fontId="0" fillId="5" borderId="0" xfId="0" applyFill="1"/>
    <xf numFmtId="0" fontId="12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 applyProtection="1">
      <alignment vertical="center" shrinkToFit="1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57" fontId="14" fillId="0" borderId="60" xfId="0" applyNumberFormat="1" applyFont="1" applyFill="1" applyBorder="1" applyAlignment="1" applyProtection="1">
      <alignment vertical="center" shrinkToFit="1"/>
      <protection locked="0"/>
    </xf>
    <xf numFmtId="0" fontId="12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 applyProtection="1">
      <alignment vertical="center" shrinkToFit="1"/>
      <protection locked="0"/>
    </xf>
    <xf numFmtId="0" fontId="14" fillId="0" borderId="62" xfId="0" applyFont="1" applyFill="1" applyBorder="1" applyAlignment="1" applyProtection="1">
      <alignment horizontal="center" vertical="center"/>
      <protection locked="0"/>
    </xf>
    <xf numFmtId="57" fontId="14" fillId="0" borderId="63" xfId="0" applyNumberFormat="1" applyFont="1" applyFill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184" fontId="0" fillId="2" borderId="64" xfId="0" applyNumberFormat="1" applyFill="1" applyBorder="1" applyAlignment="1">
      <alignment horizontal="center" vertical="center"/>
    </xf>
    <xf numFmtId="184" fontId="0" fillId="2" borderId="65" xfId="0" applyNumberFormat="1" applyFill="1" applyBorder="1" applyAlignment="1">
      <alignment horizontal="center" vertical="center"/>
    </xf>
    <xf numFmtId="49" fontId="8" fillId="0" borderId="64" xfId="0" applyNumberFormat="1" applyFont="1" applyFill="1" applyBorder="1" applyAlignment="1" applyProtection="1">
      <alignment horizontal="center" vertical="center"/>
      <protection locked="0"/>
    </xf>
    <xf numFmtId="49" fontId="8" fillId="0" borderId="6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 shrinkToFit="1"/>
    </xf>
    <xf numFmtId="49" fontId="8" fillId="0" borderId="64" xfId="0" applyNumberFormat="1" applyFont="1" applyFill="1" applyBorder="1" applyAlignment="1" applyProtection="1">
      <alignment vertical="center"/>
      <protection locked="0"/>
    </xf>
    <xf numFmtId="49" fontId="8" fillId="0" borderId="66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83" fontId="0" fillId="2" borderId="69" xfId="0" applyNumberFormat="1" applyFill="1" applyBorder="1" applyAlignment="1">
      <alignment horizontal="center" vertical="center"/>
    </xf>
    <xf numFmtId="183" fontId="0" fillId="2" borderId="70" xfId="0" applyNumberForma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 textRotation="255"/>
    </xf>
    <xf numFmtId="0" fontId="14" fillId="4" borderId="41" xfId="0" applyFont="1" applyFill="1" applyBorder="1" applyAlignment="1">
      <alignment horizontal="center" vertical="center" textRotation="255"/>
    </xf>
    <xf numFmtId="0" fontId="12" fillId="4" borderId="5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 shrinkToFit="1"/>
    </xf>
    <xf numFmtId="0" fontId="16" fillId="0" borderId="0" xfId="0" applyFont="1" applyFill="1" applyBorder="1" applyAlignment="1">
      <alignment horizontal="left" shrinkToFit="1"/>
    </xf>
    <xf numFmtId="57" fontId="13" fillId="0" borderId="1" xfId="0" applyNumberFormat="1" applyFont="1" applyFill="1" applyBorder="1" applyAlignment="1">
      <alignment horizontal="center"/>
    </xf>
    <xf numFmtId="0" fontId="14" fillId="3" borderId="62" xfId="0" applyFont="1" applyFill="1" applyBorder="1" applyAlignment="1">
      <alignment horizontal="center" vertical="center" textRotation="255"/>
    </xf>
    <xf numFmtId="0" fontId="14" fillId="3" borderId="29" xfId="0" applyFont="1" applyFill="1" applyBorder="1" applyAlignment="1">
      <alignment horizontal="center" vertical="center" textRotation="255"/>
    </xf>
    <xf numFmtId="0" fontId="12" fillId="3" borderId="61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57" fontId="13" fillId="0" borderId="0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f340c0\common\16\kyogi\16,11,5eki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属データ"/>
      <sheetName val="男子"/>
      <sheetName val="女子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2"/>
  <sheetViews>
    <sheetView tabSelected="1" workbookViewId="0">
      <selection activeCell="A27" sqref="A27:IV102"/>
    </sheetView>
  </sheetViews>
  <sheetFormatPr defaultRowHeight="13.2" x14ac:dyDescent="0.2"/>
  <cols>
    <col min="1" max="1" width="9.6640625" customWidth="1"/>
    <col min="2" max="2" width="13.21875" customWidth="1"/>
    <col min="3" max="3" width="15.109375" customWidth="1"/>
    <col min="4" max="4" width="13.33203125" customWidth="1"/>
    <col min="5" max="6" width="7.44140625" customWidth="1"/>
    <col min="7" max="7" width="13.21875" customWidth="1"/>
    <col min="8" max="8" width="2.21875" customWidth="1"/>
    <col min="9" max="9" width="3" customWidth="1"/>
    <col min="10" max="10" width="4.33203125" customWidth="1"/>
    <col min="11" max="11" width="6.6640625" customWidth="1"/>
    <col min="12" max="13" width="5" customWidth="1"/>
    <col min="14" max="14" width="11" customWidth="1"/>
    <col min="15" max="20" width="5" customWidth="1"/>
  </cols>
  <sheetData>
    <row r="1" spans="1:10" ht="38.25" customHeight="1" thickBot="1" x14ac:dyDescent="0.25">
      <c r="A1" s="2"/>
      <c r="B1" s="138" t="s">
        <v>189</v>
      </c>
      <c r="C1" s="138"/>
      <c r="D1" s="138"/>
      <c r="E1" s="138"/>
      <c r="F1" s="138"/>
      <c r="G1" s="138"/>
      <c r="H1" s="2"/>
      <c r="I1" s="2"/>
      <c r="J1" s="2"/>
    </row>
    <row r="2" spans="1:10" ht="13.5" customHeight="1" thickTop="1" x14ac:dyDescent="0.2">
      <c r="A2" s="2"/>
      <c r="B2" s="4"/>
      <c r="C2" s="32" t="e">
        <f>VLOOKUP($C$3,学校データ,2,FALSE)</f>
        <v>#N/A</v>
      </c>
      <c r="D2" s="5"/>
      <c r="E2" s="5"/>
      <c r="F2" s="5"/>
      <c r="G2" s="6"/>
      <c r="H2" s="2"/>
      <c r="I2" s="2"/>
      <c r="J2" s="2"/>
    </row>
    <row r="3" spans="1:10" ht="18.75" customHeight="1" x14ac:dyDescent="0.2">
      <c r="A3" s="2"/>
      <c r="B3" s="7" t="s">
        <v>30</v>
      </c>
      <c r="C3" s="18"/>
      <c r="D3" s="28"/>
      <c r="E3" s="12"/>
      <c r="F3" s="10"/>
      <c r="G3" s="9"/>
      <c r="H3" s="2"/>
      <c r="I3" s="2"/>
      <c r="J3" s="2"/>
    </row>
    <row r="4" spans="1:10" ht="12.75" customHeight="1" x14ac:dyDescent="0.2">
      <c r="A4" s="2"/>
      <c r="B4" s="19"/>
      <c r="C4" s="41"/>
      <c r="D4" s="21"/>
      <c r="E4" s="22"/>
      <c r="F4" s="20"/>
      <c r="G4" s="23"/>
      <c r="H4" s="2"/>
      <c r="I4" s="2"/>
      <c r="J4" s="2"/>
    </row>
    <row r="5" spans="1:10" ht="21.75" customHeight="1" x14ac:dyDescent="0.2">
      <c r="A5" s="2"/>
      <c r="B5" s="24" t="s">
        <v>21</v>
      </c>
      <c r="C5" s="25"/>
      <c r="D5" s="26"/>
      <c r="E5" s="27"/>
      <c r="F5" s="25"/>
      <c r="G5" s="9"/>
      <c r="H5" s="2"/>
      <c r="I5" s="2"/>
      <c r="J5" s="2"/>
    </row>
    <row r="6" spans="1:10" ht="18" customHeight="1" x14ac:dyDescent="0.2">
      <c r="A6" s="2"/>
      <c r="B6" s="7" t="s">
        <v>7</v>
      </c>
      <c r="C6" s="17"/>
      <c r="D6" s="8"/>
      <c r="E6" s="8"/>
      <c r="F6" s="8"/>
      <c r="G6" s="9"/>
      <c r="H6" s="2"/>
      <c r="I6" s="2"/>
      <c r="J6" s="2"/>
    </row>
    <row r="7" spans="1:10" ht="14.25" customHeight="1" x14ac:dyDescent="0.2">
      <c r="A7" s="2"/>
      <c r="B7" s="7"/>
      <c r="C7" s="10"/>
      <c r="D7" s="11"/>
      <c r="E7" s="12"/>
      <c r="F7" s="10"/>
      <c r="G7" s="9"/>
      <c r="H7" s="2"/>
      <c r="I7" s="2"/>
      <c r="J7" s="2"/>
    </row>
    <row r="8" spans="1:10" ht="16.5" customHeight="1" x14ac:dyDescent="0.2">
      <c r="A8" s="2"/>
      <c r="B8" s="29" t="s">
        <v>5</v>
      </c>
      <c r="C8" s="17"/>
      <c r="D8" s="8" t="s">
        <v>22</v>
      </c>
      <c r="E8" s="139"/>
      <c r="F8" s="140"/>
      <c r="G8" s="9"/>
      <c r="H8" s="2"/>
      <c r="I8" s="2"/>
      <c r="J8" s="2"/>
    </row>
    <row r="9" spans="1:10" ht="16.5" customHeight="1" x14ac:dyDescent="0.2">
      <c r="A9" s="2"/>
      <c r="B9" s="7"/>
      <c r="C9" s="12"/>
      <c r="D9" s="8"/>
      <c r="E9" s="12"/>
      <c r="F9" s="10"/>
      <c r="G9" s="9"/>
      <c r="H9" s="2"/>
      <c r="I9" s="2"/>
      <c r="J9" s="2"/>
    </row>
    <row r="10" spans="1:10" ht="16.5" customHeight="1" x14ac:dyDescent="0.2">
      <c r="A10" s="2"/>
      <c r="B10" s="29" t="s">
        <v>6</v>
      </c>
      <c r="C10" s="17"/>
      <c r="D10" s="8" t="s">
        <v>22</v>
      </c>
      <c r="E10" s="139"/>
      <c r="F10" s="140"/>
      <c r="G10" s="9"/>
      <c r="H10" s="2"/>
      <c r="I10" s="2"/>
      <c r="J10" s="2"/>
    </row>
    <row r="11" spans="1:10" ht="16.5" customHeight="1" x14ac:dyDescent="0.2">
      <c r="A11" s="2"/>
      <c r="B11" s="7"/>
      <c r="C11" s="12"/>
      <c r="D11" s="8"/>
      <c r="E11" s="12"/>
      <c r="F11" s="10"/>
      <c r="G11" s="9"/>
      <c r="H11" s="2"/>
      <c r="I11" s="2"/>
      <c r="J11" s="2"/>
    </row>
    <row r="12" spans="1:10" ht="16.5" customHeight="1" x14ac:dyDescent="0.2">
      <c r="A12" s="2"/>
      <c r="B12" s="7"/>
      <c r="C12" s="97" t="s">
        <v>158</v>
      </c>
      <c r="D12" s="98"/>
      <c r="E12" s="135"/>
      <c r="F12" s="136"/>
      <c r="G12" s="9"/>
      <c r="H12" s="2"/>
      <c r="I12" s="2"/>
      <c r="J12" s="2"/>
    </row>
    <row r="13" spans="1:10" ht="10.5" customHeight="1" thickBot="1" x14ac:dyDescent="0.25">
      <c r="A13" s="2"/>
      <c r="B13" s="33"/>
      <c r="C13" s="13"/>
      <c r="D13" s="13"/>
      <c r="E13" s="14"/>
      <c r="F13" s="34"/>
      <c r="G13" s="15"/>
      <c r="H13" s="2"/>
      <c r="I13" s="2"/>
      <c r="J13" s="2"/>
    </row>
    <row r="14" spans="1:10" ht="18.75" customHeight="1" thickTop="1" x14ac:dyDescent="0.2">
      <c r="A14" s="3"/>
      <c r="B14" s="35"/>
      <c r="C14" s="3"/>
      <c r="D14" s="3"/>
      <c r="E14" s="3"/>
      <c r="F14" s="3"/>
      <c r="G14" s="3"/>
      <c r="H14" s="3"/>
      <c r="I14" s="3"/>
      <c r="J14" s="3"/>
    </row>
    <row r="15" spans="1:10" ht="19.5" customHeight="1" thickBot="1" x14ac:dyDescent="0.25">
      <c r="A15" s="3"/>
      <c r="B15" s="40" t="s">
        <v>0</v>
      </c>
      <c r="C15" s="3"/>
      <c r="D15" s="3"/>
      <c r="E15" s="3"/>
      <c r="F15" s="3"/>
      <c r="G15" s="3"/>
      <c r="H15" s="3"/>
      <c r="I15" s="3"/>
      <c r="J15" s="3"/>
    </row>
    <row r="16" spans="1:10" ht="17.25" customHeight="1" x14ac:dyDescent="0.2">
      <c r="A16" s="3"/>
      <c r="B16" s="36" t="s">
        <v>24</v>
      </c>
      <c r="C16" s="37" t="s">
        <v>26</v>
      </c>
      <c r="D16" s="37" t="s">
        <v>25</v>
      </c>
      <c r="E16" s="142" t="s">
        <v>86</v>
      </c>
      <c r="F16" s="143"/>
      <c r="G16" s="3"/>
      <c r="H16" s="3"/>
      <c r="I16" s="3"/>
      <c r="J16" s="3"/>
    </row>
    <row r="17" spans="1:11" ht="22.5" customHeight="1" x14ac:dyDescent="0.2">
      <c r="A17" s="3"/>
      <c r="B17" s="38" t="s">
        <v>17</v>
      </c>
      <c r="C17" s="85"/>
      <c r="D17" s="30" t="e">
        <f>IF(OR(A24=71,A24=72),COUNTA(男子!C7:C13)*1000,COUNTA(男子!C7:C13)*500)</f>
        <v>#N/A</v>
      </c>
      <c r="E17" s="133">
        <f>COUNTA(男子!C7:C13)</f>
        <v>0</v>
      </c>
      <c r="F17" s="134"/>
      <c r="G17" s="3"/>
      <c r="H17" s="3"/>
      <c r="I17" s="3"/>
      <c r="J17" s="3"/>
    </row>
    <row r="18" spans="1:11" ht="22.5" customHeight="1" thickBot="1" x14ac:dyDescent="0.25">
      <c r="A18" s="3"/>
      <c r="B18" s="39" t="s">
        <v>18</v>
      </c>
      <c r="C18" s="85"/>
      <c r="D18" s="30" t="e">
        <f>IF(OR(A24=71,A24=72),COUNTA(女子!C7:C12)*1000,COUNTA(女子!C7:C12)*500)</f>
        <v>#N/A</v>
      </c>
      <c r="E18" s="145">
        <f>COUNTA(女子!C7:C12)</f>
        <v>0</v>
      </c>
      <c r="F18" s="146"/>
      <c r="G18" s="3"/>
      <c r="H18" s="3"/>
      <c r="I18" s="3"/>
      <c r="J18" s="3"/>
    </row>
    <row r="19" spans="1:11" ht="24" customHeight="1" thickBot="1" x14ac:dyDescent="0.25">
      <c r="A19" s="3"/>
      <c r="B19" s="3"/>
      <c r="C19" s="88" t="s">
        <v>23</v>
      </c>
      <c r="D19" s="89" t="e">
        <f>SUM(D17:D18)</f>
        <v>#N/A</v>
      </c>
      <c r="E19" s="3"/>
      <c r="F19" s="3"/>
      <c r="G19" s="3"/>
      <c r="H19" s="3"/>
      <c r="I19" s="3"/>
      <c r="J19" s="3"/>
    </row>
    <row r="20" spans="1:11" ht="20.25" customHeight="1" x14ac:dyDescent="0.2">
      <c r="A20" s="3"/>
      <c r="B20" s="3"/>
      <c r="C20" s="87" t="s">
        <v>14</v>
      </c>
      <c r="D20" s="31"/>
      <c r="E20" s="3"/>
      <c r="F20" s="3"/>
      <c r="G20" s="3"/>
      <c r="H20" s="3"/>
      <c r="I20" s="3"/>
      <c r="J20" s="3"/>
    </row>
    <row r="21" spans="1:11" ht="32.25" customHeight="1" x14ac:dyDescent="0.2">
      <c r="A21" s="3"/>
      <c r="B21" s="144" t="s">
        <v>190</v>
      </c>
      <c r="C21" s="144"/>
      <c r="D21" s="144"/>
      <c r="E21" s="144"/>
      <c r="F21" s="144"/>
      <c r="G21" s="144"/>
      <c r="H21" s="144"/>
      <c r="I21" s="144"/>
      <c r="J21" s="3"/>
    </row>
    <row r="22" spans="1:11" ht="51.75" customHeight="1" x14ac:dyDescent="0.2">
      <c r="A22" s="3"/>
      <c r="B22" s="141" t="s">
        <v>13</v>
      </c>
      <c r="C22" s="141"/>
      <c r="D22" s="141"/>
      <c r="E22" s="141"/>
      <c r="F22" s="141"/>
      <c r="G22" s="141"/>
      <c r="H22" s="141"/>
      <c r="I22" s="141"/>
      <c r="J22" s="141"/>
    </row>
    <row r="23" spans="1:11" ht="36.75" customHeight="1" x14ac:dyDescent="0.2">
      <c r="A23" s="137"/>
      <c r="B23" s="137"/>
      <c r="C23" s="137"/>
      <c r="D23" s="137"/>
      <c r="E23" s="137"/>
      <c r="F23" s="137"/>
      <c r="G23" s="137"/>
      <c r="H23" s="137"/>
      <c r="I23" s="3"/>
      <c r="J23" s="3"/>
    </row>
    <row r="24" spans="1:11" ht="32.25" hidden="1" customHeight="1" x14ac:dyDescent="0.2">
      <c r="A24" s="99" t="e">
        <f>VLOOKUP($C$3,学校データ,3,FALSE)</f>
        <v>#N/A</v>
      </c>
      <c r="B24" s="100">
        <f>C3</f>
        <v>0</v>
      </c>
      <c r="C24" s="100">
        <f>C6</f>
        <v>0</v>
      </c>
      <c r="D24" s="100">
        <f>C8</f>
        <v>0</v>
      </c>
      <c r="E24" s="101">
        <f>E8</f>
        <v>0</v>
      </c>
      <c r="F24" s="102">
        <f>C10</f>
        <v>0</v>
      </c>
      <c r="G24" s="101">
        <f>E10</f>
        <v>0</v>
      </c>
      <c r="H24" s="103" t="e">
        <f>D17</f>
        <v>#N/A</v>
      </c>
      <c r="I24" s="103" t="e">
        <f>D18</f>
        <v>#N/A</v>
      </c>
      <c r="J24" s="103" t="e">
        <f>D19</f>
        <v>#N/A</v>
      </c>
      <c r="K24" s="104">
        <f>E12</f>
        <v>0</v>
      </c>
    </row>
    <row r="25" spans="1:11" ht="13.5" customHeight="1" x14ac:dyDescent="0.2"/>
    <row r="26" spans="1:11" ht="13.5" customHeight="1" x14ac:dyDescent="0.2"/>
    <row r="27" spans="1:11" hidden="1" x14ac:dyDescent="0.2">
      <c r="A27">
        <v>1</v>
      </c>
      <c r="B27">
        <v>2</v>
      </c>
      <c r="C27">
        <v>3</v>
      </c>
      <c r="D27" t="s">
        <v>92</v>
      </c>
      <c r="E27" t="s">
        <v>93</v>
      </c>
    </row>
    <row r="28" spans="1:11" hidden="1" x14ac:dyDescent="0.2">
      <c r="A28" t="s">
        <v>35</v>
      </c>
      <c r="B28" s="1">
        <v>430001</v>
      </c>
      <c r="C28">
        <f>VALUE(RIGHT(B28,2))</f>
        <v>1</v>
      </c>
      <c r="D28" s="123">
        <v>27</v>
      </c>
      <c r="E28" s="123">
        <v>43</v>
      </c>
      <c r="F28" t="s">
        <v>94</v>
      </c>
      <c r="J28" t="s">
        <v>156</v>
      </c>
    </row>
    <row r="29" spans="1:11" hidden="1" x14ac:dyDescent="0.2">
      <c r="A29" t="s">
        <v>37</v>
      </c>
      <c r="B29" s="1">
        <v>430002</v>
      </c>
      <c r="C29">
        <f t="shared" ref="C29:C93" si="0">VALUE(RIGHT(B29,2))</f>
        <v>2</v>
      </c>
      <c r="D29" s="123">
        <v>5</v>
      </c>
      <c r="E29" s="123">
        <v>53</v>
      </c>
      <c r="F29" t="s">
        <v>95</v>
      </c>
      <c r="J29" t="s">
        <v>157</v>
      </c>
    </row>
    <row r="30" spans="1:11" hidden="1" x14ac:dyDescent="0.2">
      <c r="A30" t="s">
        <v>90</v>
      </c>
      <c r="B30" s="1">
        <v>430003</v>
      </c>
      <c r="C30">
        <f t="shared" si="0"/>
        <v>3</v>
      </c>
      <c r="D30" s="123">
        <v>85</v>
      </c>
      <c r="E30" s="123">
        <v>40</v>
      </c>
      <c r="F30" t="s">
        <v>96</v>
      </c>
    </row>
    <row r="31" spans="1:11" hidden="1" x14ac:dyDescent="0.2">
      <c r="A31" t="s">
        <v>91</v>
      </c>
      <c r="B31" s="1">
        <v>430004</v>
      </c>
      <c r="C31">
        <f t="shared" si="0"/>
        <v>4</v>
      </c>
      <c r="D31" s="123">
        <v>46</v>
      </c>
      <c r="E31" s="123">
        <v>36</v>
      </c>
      <c r="F31" t="s">
        <v>97</v>
      </c>
    </row>
    <row r="32" spans="1:11" hidden="1" x14ac:dyDescent="0.2">
      <c r="A32" t="s">
        <v>39</v>
      </c>
      <c r="B32" s="1">
        <v>430005</v>
      </c>
      <c r="C32">
        <f t="shared" si="0"/>
        <v>5</v>
      </c>
      <c r="D32" s="123">
        <v>16</v>
      </c>
      <c r="E32" s="123">
        <v>16</v>
      </c>
      <c r="F32" t="s">
        <v>98</v>
      </c>
    </row>
    <row r="33" spans="1:6" hidden="1" x14ac:dyDescent="0.2">
      <c r="A33" t="s">
        <v>29</v>
      </c>
      <c r="B33" s="1">
        <v>430006</v>
      </c>
      <c r="C33">
        <f t="shared" si="0"/>
        <v>6</v>
      </c>
      <c r="D33" s="123">
        <v>20</v>
      </c>
      <c r="E33" s="123">
        <v>68</v>
      </c>
      <c r="F33" t="s">
        <v>99</v>
      </c>
    </row>
    <row r="34" spans="1:6" hidden="1" x14ac:dyDescent="0.2">
      <c r="A34" t="s">
        <v>27</v>
      </c>
      <c r="B34" s="1">
        <v>430007</v>
      </c>
      <c r="C34">
        <f t="shared" si="0"/>
        <v>7</v>
      </c>
      <c r="D34" s="123">
        <v>28</v>
      </c>
      <c r="E34" s="123">
        <v>28</v>
      </c>
      <c r="F34" t="s">
        <v>100</v>
      </c>
    </row>
    <row r="35" spans="1:6" hidden="1" x14ac:dyDescent="0.2">
      <c r="A35" t="s">
        <v>70</v>
      </c>
      <c r="B35" s="1">
        <v>430008</v>
      </c>
      <c r="C35">
        <f t="shared" si="0"/>
        <v>8</v>
      </c>
      <c r="D35" s="123">
        <v>65</v>
      </c>
      <c r="F35" t="s">
        <v>101</v>
      </c>
    </row>
    <row r="36" spans="1:6" hidden="1" x14ac:dyDescent="0.2">
      <c r="A36" t="s">
        <v>38</v>
      </c>
      <c r="B36" s="1">
        <v>430009</v>
      </c>
      <c r="C36">
        <f t="shared" si="0"/>
        <v>9</v>
      </c>
      <c r="D36" s="123">
        <v>62</v>
      </c>
      <c r="E36" s="123">
        <v>57</v>
      </c>
      <c r="F36" t="s">
        <v>102</v>
      </c>
    </row>
    <row r="37" spans="1:6" hidden="1" x14ac:dyDescent="0.2">
      <c r="A37" t="s">
        <v>87</v>
      </c>
      <c r="B37" s="1">
        <v>430010</v>
      </c>
      <c r="C37">
        <f t="shared" si="0"/>
        <v>10</v>
      </c>
      <c r="D37" s="123">
        <v>78</v>
      </c>
      <c r="E37" s="123">
        <v>83</v>
      </c>
      <c r="F37" t="s">
        <v>103</v>
      </c>
    </row>
    <row r="38" spans="1:6" hidden="1" x14ac:dyDescent="0.2">
      <c r="A38" t="s">
        <v>68</v>
      </c>
      <c r="B38" s="1">
        <v>430011</v>
      </c>
      <c r="C38">
        <f t="shared" si="0"/>
        <v>11</v>
      </c>
      <c r="D38" s="123">
        <v>70</v>
      </c>
      <c r="E38" s="123">
        <v>26</v>
      </c>
      <c r="F38" t="s">
        <v>104</v>
      </c>
    </row>
    <row r="39" spans="1:6" hidden="1" x14ac:dyDescent="0.2">
      <c r="A39" t="s">
        <v>69</v>
      </c>
      <c r="B39" s="1">
        <v>430012</v>
      </c>
      <c r="C39">
        <f t="shared" si="0"/>
        <v>12</v>
      </c>
      <c r="D39" s="123">
        <v>74</v>
      </c>
      <c r="E39" s="123">
        <v>50</v>
      </c>
      <c r="F39" t="s">
        <v>105</v>
      </c>
    </row>
    <row r="40" spans="1:6" hidden="1" x14ac:dyDescent="0.2">
      <c r="A40" t="s">
        <v>172</v>
      </c>
      <c r="B40" s="1">
        <v>430013</v>
      </c>
      <c r="C40">
        <f t="shared" si="0"/>
        <v>13</v>
      </c>
      <c r="D40" s="123">
        <v>87</v>
      </c>
      <c r="E40" s="123">
        <v>78</v>
      </c>
      <c r="F40" t="s">
        <v>174</v>
      </c>
    </row>
    <row r="41" spans="1:6" hidden="1" x14ac:dyDescent="0.2">
      <c r="A41" t="s">
        <v>28</v>
      </c>
      <c r="B41" s="1">
        <v>430014</v>
      </c>
      <c r="C41">
        <f t="shared" si="0"/>
        <v>14</v>
      </c>
      <c r="D41" s="123">
        <v>24</v>
      </c>
      <c r="E41" s="123">
        <v>48</v>
      </c>
      <c r="F41" t="s">
        <v>106</v>
      </c>
    </row>
    <row r="42" spans="1:6" hidden="1" x14ac:dyDescent="0.2">
      <c r="A42" t="s">
        <v>41</v>
      </c>
      <c r="B42" s="1">
        <v>430015</v>
      </c>
      <c r="C42">
        <f t="shared" si="0"/>
        <v>15</v>
      </c>
      <c r="D42" s="123">
        <v>50</v>
      </c>
      <c r="E42" s="123">
        <v>81</v>
      </c>
      <c r="F42" t="s">
        <v>107</v>
      </c>
    </row>
    <row r="43" spans="1:6" hidden="1" x14ac:dyDescent="0.2">
      <c r="A43" t="s">
        <v>40</v>
      </c>
      <c r="B43" s="1">
        <v>430016</v>
      </c>
      <c r="C43">
        <f t="shared" si="0"/>
        <v>16</v>
      </c>
      <c r="D43" s="123">
        <v>4</v>
      </c>
      <c r="E43" s="123">
        <v>4</v>
      </c>
      <c r="F43" t="s">
        <v>108</v>
      </c>
    </row>
    <row r="44" spans="1:6" hidden="1" x14ac:dyDescent="0.2">
      <c r="A44" t="s">
        <v>43</v>
      </c>
      <c r="B44" s="1">
        <v>430017</v>
      </c>
      <c r="C44">
        <f t="shared" si="0"/>
        <v>17</v>
      </c>
      <c r="D44" s="123">
        <v>15</v>
      </c>
      <c r="E44" s="123">
        <v>15</v>
      </c>
      <c r="F44" t="s">
        <v>109</v>
      </c>
    </row>
    <row r="45" spans="1:6" hidden="1" x14ac:dyDescent="0.2">
      <c r="A45" t="s">
        <v>42</v>
      </c>
      <c r="B45" s="1">
        <v>430018</v>
      </c>
      <c r="C45">
        <f t="shared" si="0"/>
        <v>18</v>
      </c>
      <c r="D45" s="123">
        <v>34</v>
      </c>
      <c r="E45" s="123">
        <v>29</v>
      </c>
      <c r="F45" t="s">
        <v>110</v>
      </c>
    </row>
    <row r="46" spans="1:6" hidden="1" x14ac:dyDescent="0.2">
      <c r="A46" t="s">
        <v>44</v>
      </c>
      <c r="B46" s="1">
        <v>430019</v>
      </c>
      <c r="C46">
        <f t="shared" si="0"/>
        <v>19</v>
      </c>
      <c r="D46" s="123">
        <v>38</v>
      </c>
      <c r="E46" s="123">
        <v>3</v>
      </c>
      <c r="F46" t="s">
        <v>111</v>
      </c>
    </row>
    <row r="47" spans="1:6" hidden="1" x14ac:dyDescent="0.2">
      <c r="A47" t="s">
        <v>45</v>
      </c>
      <c r="B47" s="1">
        <v>430020</v>
      </c>
      <c r="C47">
        <f t="shared" si="0"/>
        <v>20</v>
      </c>
      <c r="D47" s="123">
        <v>7</v>
      </c>
      <c r="E47" s="123">
        <v>7</v>
      </c>
      <c r="F47" t="s">
        <v>112</v>
      </c>
    </row>
    <row r="48" spans="1:6" hidden="1" x14ac:dyDescent="0.2">
      <c r="A48" t="s">
        <v>46</v>
      </c>
      <c r="B48" s="1">
        <v>430021</v>
      </c>
      <c r="C48">
        <f t="shared" si="0"/>
        <v>21</v>
      </c>
      <c r="D48" s="123">
        <v>6</v>
      </c>
      <c r="E48" s="123">
        <v>82</v>
      </c>
      <c r="F48" t="s">
        <v>113</v>
      </c>
    </row>
    <row r="49" spans="1:6" hidden="1" x14ac:dyDescent="0.2">
      <c r="A49" t="s">
        <v>47</v>
      </c>
      <c r="B49" s="1">
        <v>430022</v>
      </c>
      <c r="C49">
        <f t="shared" si="0"/>
        <v>22</v>
      </c>
      <c r="D49" s="123">
        <v>11</v>
      </c>
      <c r="E49" s="123">
        <v>46</v>
      </c>
      <c r="F49" t="s">
        <v>114</v>
      </c>
    </row>
    <row r="50" spans="1:6" hidden="1" x14ac:dyDescent="0.2">
      <c r="A50" t="s">
        <v>48</v>
      </c>
      <c r="B50" s="1">
        <v>430023</v>
      </c>
      <c r="C50">
        <f t="shared" si="0"/>
        <v>23</v>
      </c>
      <c r="D50" s="123">
        <v>41</v>
      </c>
      <c r="E50" s="123">
        <v>31</v>
      </c>
      <c r="F50" t="s">
        <v>115</v>
      </c>
    </row>
    <row r="51" spans="1:6" hidden="1" x14ac:dyDescent="0.2">
      <c r="A51" t="s">
        <v>160</v>
      </c>
      <c r="B51" s="1">
        <v>430024</v>
      </c>
      <c r="C51">
        <f t="shared" si="0"/>
        <v>24</v>
      </c>
      <c r="D51" s="123">
        <v>82</v>
      </c>
      <c r="E51" s="123">
        <v>74</v>
      </c>
      <c r="F51" t="s">
        <v>161</v>
      </c>
    </row>
    <row r="52" spans="1:6" hidden="1" x14ac:dyDescent="0.2">
      <c r="A52" t="s">
        <v>49</v>
      </c>
      <c r="B52" s="1">
        <v>430025</v>
      </c>
      <c r="C52">
        <f t="shared" si="0"/>
        <v>25</v>
      </c>
      <c r="D52" s="123">
        <v>40</v>
      </c>
      <c r="E52" s="123">
        <v>24</v>
      </c>
      <c r="F52" t="s">
        <v>116</v>
      </c>
    </row>
    <row r="53" spans="1:6" hidden="1" x14ac:dyDescent="0.2">
      <c r="A53" t="s">
        <v>50</v>
      </c>
      <c r="B53" s="1">
        <v>430026</v>
      </c>
      <c r="C53">
        <f t="shared" si="0"/>
        <v>26</v>
      </c>
      <c r="D53" s="123">
        <v>52</v>
      </c>
      <c r="E53" s="123">
        <v>49</v>
      </c>
      <c r="F53" t="s">
        <v>117</v>
      </c>
    </row>
    <row r="54" spans="1:6" hidden="1" x14ac:dyDescent="0.2">
      <c r="A54" t="s">
        <v>51</v>
      </c>
      <c r="B54" s="1">
        <v>430027</v>
      </c>
      <c r="C54">
        <f t="shared" si="0"/>
        <v>27</v>
      </c>
      <c r="D54" s="123">
        <v>32</v>
      </c>
      <c r="E54" s="123">
        <v>61</v>
      </c>
      <c r="F54" t="s">
        <v>118</v>
      </c>
    </row>
    <row r="55" spans="1:6" hidden="1" x14ac:dyDescent="0.2">
      <c r="A55" t="s">
        <v>52</v>
      </c>
      <c r="B55" s="1">
        <v>430028</v>
      </c>
      <c r="C55">
        <f t="shared" si="0"/>
        <v>28</v>
      </c>
      <c r="D55" s="123">
        <v>19</v>
      </c>
      <c r="E55" s="123">
        <v>41</v>
      </c>
      <c r="F55" t="s">
        <v>119</v>
      </c>
    </row>
    <row r="56" spans="1:6" hidden="1" x14ac:dyDescent="0.2">
      <c r="A56" t="s">
        <v>53</v>
      </c>
      <c r="B56" s="1">
        <v>430029</v>
      </c>
      <c r="C56">
        <f t="shared" si="0"/>
        <v>29</v>
      </c>
      <c r="D56" s="123">
        <v>21</v>
      </c>
      <c r="E56" s="123">
        <v>21</v>
      </c>
      <c r="F56" t="s">
        <v>120</v>
      </c>
    </row>
    <row r="57" spans="1:6" hidden="1" x14ac:dyDescent="0.2">
      <c r="A57" t="s">
        <v>54</v>
      </c>
      <c r="B57" s="1">
        <v>430030</v>
      </c>
      <c r="C57">
        <f t="shared" si="0"/>
        <v>30</v>
      </c>
      <c r="D57" s="123">
        <v>1</v>
      </c>
      <c r="E57" s="123">
        <v>1</v>
      </c>
      <c r="F57" t="s">
        <v>121</v>
      </c>
    </row>
    <row r="58" spans="1:6" hidden="1" x14ac:dyDescent="0.2">
      <c r="A58" t="s">
        <v>55</v>
      </c>
      <c r="B58" s="1">
        <v>430031</v>
      </c>
      <c r="C58">
        <f t="shared" si="0"/>
        <v>31</v>
      </c>
      <c r="D58" s="123">
        <v>17</v>
      </c>
      <c r="E58" s="123">
        <v>17</v>
      </c>
      <c r="F58" t="s">
        <v>122</v>
      </c>
    </row>
    <row r="59" spans="1:6" hidden="1" x14ac:dyDescent="0.2">
      <c r="A59" t="s">
        <v>56</v>
      </c>
      <c r="B59" s="1">
        <v>430032</v>
      </c>
      <c r="C59">
        <f t="shared" si="0"/>
        <v>32</v>
      </c>
      <c r="D59" s="123">
        <v>60</v>
      </c>
      <c r="E59" s="123">
        <v>66</v>
      </c>
      <c r="F59" t="s">
        <v>123</v>
      </c>
    </row>
    <row r="60" spans="1:6" hidden="1" x14ac:dyDescent="0.2">
      <c r="A60" t="s">
        <v>57</v>
      </c>
      <c r="B60" s="1">
        <v>430033</v>
      </c>
      <c r="C60">
        <f t="shared" si="0"/>
        <v>33</v>
      </c>
      <c r="D60" s="123">
        <v>2</v>
      </c>
      <c r="E60" s="123">
        <v>51</v>
      </c>
      <c r="F60" t="s">
        <v>124</v>
      </c>
    </row>
    <row r="61" spans="1:6" hidden="1" x14ac:dyDescent="0.2">
      <c r="A61" t="s">
        <v>59</v>
      </c>
      <c r="B61" s="1">
        <v>430034</v>
      </c>
      <c r="C61">
        <f t="shared" si="0"/>
        <v>34</v>
      </c>
      <c r="D61" s="123">
        <v>10</v>
      </c>
      <c r="E61" s="123">
        <v>55</v>
      </c>
      <c r="F61" t="s">
        <v>125</v>
      </c>
    </row>
    <row r="62" spans="1:6" hidden="1" x14ac:dyDescent="0.2">
      <c r="A62" t="s">
        <v>58</v>
      </c>
      <c r="B62" s="1">
        <v>430035</v>
      </c>
      <c r="C62">
        <f t="shared" si="0"/>
        <v>35</v>
      </c>
      <c r="D62" s="123">
        <v>29</v>
      </c>
      <c r="E62" s="123">
        <v>60</v>
      </c>
      <c r="F62" t="s">
        <v>126</v>
      </c>
    </row>
    <row r="63" spans="1:6" hidden="1" x14ac:dyDescent="0.2">
      <c r="A63" t="s">
        <v>169</v>
      </c>
      <c r="B63" s="1">
        <v>430036</v>
      </c>
      <c r="C63">
        <f t="shared" si="0"/>
        <v>36</v>
      </c>
      <c r="D63" s="123">
        <v>66</v>
      </c>
      <c r="E63" s="123">
        <v>10</v>
      </c>
      <c r="F63" t="s">
        <v>186</v>
      </c>
    </row>
    <row r="64" spans="1:6" hidden="1" x14ac:dyDescent="0.2">
      <c r="A64" t="s">
        <v>60</v>
      </c>
      <c r="B64" s="1">
        <v>430037</v>
      </c>
      <c r="C64">
        <f t="shared" si="0"/>
        <v>37</v>
      </c>
      <c r="D64" s="123">
        <v>18</v>
      </c>
      <c r="E64" s="123">
        <v>18</v>
      </c>
      <c r="F64" t="s">
        <v>127</v>
      </c>
    </row>
    <row r="65" spans="1:6" hidden="1" x14ac:dyDescent="0.2">
      <c r="A65" t="s">
        <v>62</v>
      </c>
      <c r="B65" s="1">
        <v>430038</v>
      </c>
      <c r="C65">
        <f t="shared" si="0"/>
        <v>38</v>
      </c>
      <c r="D65" s="123">
        <v>31</v>
      </c>
      <c r="E65" s="123">
        <v>32</v>
      </c>
      <c r="F65" t="s">
        <v>128</v>
      </c>
    </row>
    <row r="66" spans="1:6" hidden="1" x14ac:dyDescent="0.2">
      <c r="A66" t="s">
        <v>61</v>
      </c>
      <c r="B66" s="1">
        <v>430039</v>
      </c>
      <c r="C66">
        <f t="shared" si="0"/>
        <v>39</v>
      </c>
      <c r="D66" s="123">
        <v>13</v>
      </c>
      <c r="E66" s="123">
        <v>13</v>
      </c>
      <c r="F66" t="s">
        <v>129</v>
      </c>
    </row>
    <row r="67" spans="1:6" hidden="1" x14ac:dyDescent="0.2">
      <c r="A67" t="s">
        <v>63</v>
      </c>
      <c r="B67" s="1">
        <v>430040</v>
      </c>
      <c r="C67">
        <f t="shared" si="0"/>
        <v>40</v>
      </c>
      <c r="D67" s="123">
        <v>14</v>
      </c>
      <c r="E67" s="123">
        <v>14</v>
      </c>
      <c r="F67" t="s">
        <v>130</v>
      </c>
    </row>
    <row r="68" spans="1:6" hidden="1" x14ac:dyDescent="0.2">
      <c r="A68" t="s">
        <v>81</v>
      </c>
      <c r="B68" s="1">
        <v>430041</v>
      </c>
      <c r="C68">
        <f t="shared" si="0"/>
        <v>41</v>
      </c>
      <c r="D68" s="123">
        <v>68</v>
      </c>
      <c r="E68" s="123">
        <v>35</v>
      </c>
      <c r="F68" t="s">
        <v>131</v>
      </c>
    </row>
    <row r="69" spans="1:6" hidden="1" x14ac:dyDescent="0.2">
      <c r="A69" t="s">
        <v>65</v>
      </c>
      <c r="B69" s="1">
        <v>430042</v>
      </c>
      <c r="C69">
        <f t="shared" si="0"/>
        <v>42</v>
      </c>
      <c r="D69" s="123">
        <v>49</v>
      </c>
      <c r="F69" t="s">
        <v>132</v>
      </c>
    </row>
    <row r="70" spans="1:6" hidden="1" x14ac:dyDescent="0.2">
      <c r="A70" t="s">
        <v>182</v>
      </c>
      <c r="B70" s="1">
        <v>430043</v>
      </c>
      <c r="C70">
        <f t="shared" si="0"/>
        <v>43</v>
      </c>
      <c r="D70" s="123">
        <v>59</v>
      </c>
      <c r="E70" s="123">
        <v>25</v>
      </c>
      <c r="F70" t="s">
        <v>187</v>
      </c>
    </row>
    <row r="71" spans="1:6" hidden="1" x14ac:dyDescent="0.2">
      <c r="A71" t="s">
        <v>64</v>
      </c>
      <c r="B71" s="1">
        <v>430044</v>
      </c>
      <c r="C71">
        <f t="shared" si="0"/>
        <v>44</v>
      </c>
      <c r="D71" s="123">
        <v>9</v>
      </c>
      <c r="E71" s="123">
        <v>9</v>
      </c>
      <c r="F71" t="s">
        <v>133</v>
      </c>
    </row>
    <row r="72" spans="1:6" hidden="1" x14ac:dyDescent="0.2">
      <c r="A72" t="s">
        <v>66</v>
      </c>
      <c r="B72" s="1">
        <v>430045</v>
      </c>
      <c r="C72">
        <f t="shared" si="0"/>
        <v>45</v>
      </c>
      <c r="D72" s="123">
        <v>8</v>
      </c>
      <c r="E72" s="123">
        <v>8</v>
      </c>
      <c r="F72" t="s">
        <v>134</v>
      </c>
    </row>
    <row r="73" spans="1:6" hidden="1" x14ac:dyDescent="0.2">
      <c r="A73" t="s">
        <v>67</v>
      </c>
      <c r="B73" s="1">
        <v>430046</v>
      </c>
      <c r="C73">
        <f t="shared" si="0"/>
        <v>46</v>
      </c>
      <c r="D73" s="123">
        <v>55</v>
      </c>
      <c r="E73" s="123">
        <v>63</v>
      </c>
      <c r="F73" t="s">
        <v>135</v>
      </c>
    </row>
    <row r="74" spans="1:6" hidden="1" x14ac:dyDescent="0.2">
      <c r="A74" t="s">
        <v>173</v>
      </c>
      <c r="B74" s="1">
        <v>430047</v>
      </c>
      <c r="C74">
        <f t="shared" si="0"/>
        <v>47</v>
      </c>
      <c r="D74" s="123">
        <v>88</v>
      </c>
      <c r="E74" s="123">
        <v>79</v>
      </c>
      <c r="F74" t="s">
        <v>175</v>
      </c>
    </row>
    <row r="75" spans="1:6" hidden="1" x14ac:dyDescent="0.2">
      <c r="A75" t="s">
        <v>165</v>
      </c>
      <c r="B75" s="1">
        <v>430048</v>
      </c>
      <c r="C75">
        <f t="shared" si="0"/>
        <v>48</v>
      </c>
      <c r="D75" s="123">
        <v>39</v>
      </c>
      <c r="E75" s="123">
        <v>20</v>
      </c>
      <c r="F75" t="s">
        <v>166</v>
      </c>
    </row>
    <row r="76" spans="1:6" hidden="1" x14ac:dyDescent="0.2">
      <c r="A76" t="s">
        <v>36</v>
      </c>
      <c r="B76" s="1">
        <v>430049</v>
      </c>
      <c r="C76">
        <f t="shared" si="0"/>
        <v>49</v>
      </c>
      <c r="D76" s="123">
        <v>30</v>
      </c>
      <c r="E76" s="123">
        <v>33</v>
      </c>
      <c r="F76" t="s">
        <v>136</v>
      </c>
    </row>
    <row r="77" spans="1:6" hidden="1" x14ac:dyDescent="0.2">
      <c r="A77" t="s">
        <v>176</v>
      </c>
      <c r="B77" s="1">
        <v>430050</v>
      </c>
      <c r="C77">
        <f t="shared" si="0"/>
        <v>50</v>
      </c>
      <c r="D77" s="123">
        <v>58</v>
      </c>
      <c r="E77" s="123">
        <v>6</v>
      </c>
      <c r="F77" t="s">
        <v>178</v>
      </c>
    </row>
    <row r="78" spans="1:6" hidden="1" x14ac:dyDescent="0.2">
      <c r="A78" t="s">
        <v>177</v>
      </c>
      <c r="B78" s="1">
        <v>430051</v>
      </c>
      <c r="C78">
        <f t="shared" si="0"/>
        <v>51</v>
      </c>
      <c r="D78" s="123">
        <v>37</v>
      </c>
      <c r="E78" s="123">
        <v>52</v>
      </c>
      <c r="F78" t="s">
        <v>179</v>
      </c>
    </row>
    <row r="79" spans="1:6" hidden="1" x14ac:dyDescent="0.2">
      <c r="A79" t="s">
        <v>71</v>
      </c>
      <c r="B79" s="1">
        <v>430052</v>
      </c>
      <c r="C79">
        <f t="shared" si="0"/>
        <v>52</v>
      </c>
      <c r="D79" s="123">
        <v>22</v>
      </c>
      <c r="F79" t="s">
        <v>137</v>
      </c>
    </row>
    <row r="80" spans="1:6" hidden="1" x14ac:dyDescent="0.2">
      <c r="A80" t="s">
        <v>191</v>
      </c>
      <c r="B80" s="1">
        <v>430053</v>
      </c>
      <c r="C80">
        <f t="shared" si="0"/>
        <v>53</v>
      </c>
      <c r="D80" s="123">
        <v>23</v>
      </c>
    </row>
    <row r="81" spans="1:6" hidden="1" x14ac:dyDescent="0.2">
      <c r="A81" t="s">
        <v>78</v>
      </c>
      <c r="B81" s="1">
        <v>430054</v>
      </c>
      <c r="C81">
        <f t="shared" si="0"/>
        <v>54</v>
      </c>
      <c r="D81" s="123">
        <v>72</v>
      </c>
      <c r="F81" t="s">
        <v>138</v>
      </c>
    </row>
    <row r="82" spans="1:6" hidden="1" x14ac:dyDescent="0.2">
      <c r="A82" t="s">
        <v>73</v>
      </c>
      <c r="B82" s="1">
        <v>430055</v>
      </c>
      <c r="C82">
        <f t="shared" si="0"/>
        <v>55</v>
      </c>
      <c r="D82" s="123">
        <v>26</v>
      </c>
      <c r="E82" s="123">
        <v>70</v>
      </c>
      <c r="F82" t="s">
        <v>139</v>
      </c>
    </row>
    <row r="83" spans="1:6" hidden="1" x14ac:dyDescent="0.2">
      <c r="A83" t="s">
        <v>82</v>
      </c>
      <c r="B83" s="1">
        <v>430056</v>
      </c>
      <c r="C83">
        <f t="shared" si="0"/>
        <v>56</v>
      </c>
      <c r="D83" s="123">
        <v>69</v>
      </c>
      <c r="E83" s="123">
        <v>72</v>
      </c>
      <c r="F83" t="s">
        <v>140</v>
      </c>
    </row>
    <row r="84" spans="1:6" hidden="1" x14ac:dyDescent="0.2">
      <c r="A84" t="s">
        <v>167</v>
      </c>
      <c r="B84" s="1">
        <v>430057</v>
      </c>
      <c r="C84">
        <f t="shared" si="0"/>
        <v>57</v>
      </c>
      <c r="D84" s="123">
        <v>47</v>
      </c>
      <c r="E84" s="123">
        <v>73</v>
      </c>
      <c r="F84" t="s">
        <v>168</v>
      </c>
    </row>
    <row r="85" spans="1:6" hidden="1" x14ac:dyDescent="0.2">
      <c r="A85" t="s">
        <v>72</v>
      </c>
      <c r="B85" s="1">
        <v>430058</v>
      </c>
      <c r="C85">
        <f t="shared" si="0"/>
        <v>58</v>
      </c>
      <c r="E85" s="123">
        <v>38</v>
      </c>
      <c r="F85" t="s">
        <v>141</v>
      </c>
    </row>
    <row r="86" spans="1:6" hidden="1" x14ac:dyDescent="0.2">
      <c r="A86" t="s">
        <v>74</v>
      </c>
      <c r="B86" s="1">
        <v>430059</v>
      </c>
      <c r="C86">
        <f t="shared" si="0"/>
        <v>59</v>
      </c>
      <c r="D86" s="123">
        <v>89</v>
      </c>
      <c r="E86" s="123">
        <v>77</v>
      </c>
      <c r="F86" t="s">
        <v>142</v>
      </c>
    </row>
    <row r="87" spans="1:6" hidden="1" x14ac:dyDescent="0.2">
      <c r="A87" t="s">
        <v>83</v>
      </c>
      <c r="B87" s="1">
        <v>430060</v>
      </c>
      <c r="C87">
        <f t="shared" si="0"/>
        <v>60</v>
      </c>
      <c r="D87" s="123">
        <v>75</v>
      </c>
      <c r="E87" s="123">
        <v>11</v>
      </c>
      <c r="F87" t="s">
        <v>143</v>
      </c>
    </row>
    <row r="88" spans="1:6" hidden="1" x14ac:dyDescent="0.2">
      <c r="A88" t="s">
        <v>88</v>
      </c>
      <c r="B88" s="1">
        <v>430061</v>
      </c>
      <c r="C88">
        <f t="shared" si="0"/>
        <v>61</v>
      </c>
      <c r="D88" s="123">
        <v>71</v>
      </c>
      <c r="E88" s="123">
        <v>80</v>
      </c>
      <c r="F88" t="s">
        <v>144</v>
      </c>
    </row>
    <row r="89" spans="1:6" hidden="1" x14ac:dyDescent="0.2">
      <c r="A89" t="s">
        <v>84</v>
      </c>
      <c r="B89" s="1">
        <v>430062</v>
      </c>
      <c r="C89">
        <f t="shared" si="0"/>
        <v>62</v>
      </c>
      <c r="E89" s="123">
        <v>22</v>
      </c>
      <c r="F89" t="s">
        <v>145</v>
      </c>
    </row>
    <row r="90" spans="1:6" hidden="1" x14ac:dyDescent="0.2">
      <c r="A90" t="s">
        <v>85</v>
      </c>
      <c r="B90" s="1">
        <v>430063</v>
      </c>
      <c r="C90">
        <f t="shared" si="0"/>
        <v>63</v>
      </c>
      <c r="D90" s="123">
        <v>80</v>
      </c>
      <c r="E90" s="123">
        <v>54</v>
      </c>
      <c r="F90" t="s">
        <v>146</v>
      </c>
    </row>
    <row r="91" spans="1:6" hidden="1" x14ac:dyDescent="0.2">
      <c r="A91" t="s">
        <v>77</v>
      </c>
      <c r="B91" s="1">
        <v>430064</v>
      </c>
      <c r="C91">
        <f t="shared" si="0"/>
        <v>64</v>
      </c>
      <c r="D91" s="123">
        <v>43</v>
      </c>
      <c r="E91" s="123">
        <v>64</v>
      </c>
      <c r="F91" t="s">
        <v>147</v>
      </c>
    </row>
    <row r="92" spans="1:6" hidden="1" x14ac:dyDescent="0.2">
      <c r="A92" t="s">
        <v>75</v>
      </c>
      <c r="B92" s="1">
        <v>430065</v>
      </c>
      <c r="C92">
        <f t="shared" si="0"/>
        <v>65</v>
      </c>
      <c r="D92" s="123">
        <v>36</v>
      </c>
      <c r="E92" s="123">
        <v>58</v>
      </c>
      <c r="F92" t="s">
        <v>148</v>
      </c>
    </row>
    <row r="93" spans="1:6" hidden="1" x14ac:dyDescent="0.2">
      <c r="A93" t="s">
        <v>32</v>
      </c>
      <c r="B93" s="1">
        <v>430066</v>
      </c>
      <c r="C93">
        <f t="shared" si="0"/>
        <v>66</v>
      </c>
      <c r="E93" s="123">
        <v>65</v>
      </c>
      <c r="F93" t="s">
        <v>149</v>
      </c>
    </row>
    <row r="94" spans="1:6" hidden="1" x14ac:dyDescent="0.2">
      <c r="A94" t="s">
        <v>76</v>
      </c>
      <c r="B94" s="1">
        <v>430067</v>
      </c>
      <c r="C94">
        <f t="shared" ref="C94:C101" si="1">VALUE(RIGHT(B94,2))</f>
        <v>67</v>
      </c>
      <c r="D94" s="123">
        <v>44</v>
      </c>
      <c r="E94" s="123">
        <v>69</v>
      </c>
      <c r="F94" t="s">
        <v>150</v>
      </c>
    </row>
    <row r="95" spans="1:6" hidden="1" x14ac:dyDescent="0.2">
      <c r="A95" t="s">
        <v>79</v>
      </c>
      <c r="B95" s="1">
        <v>430068</v>
      </c>
      <c r="C95">
        <f t="shared" si="1"/>
        <v>68</v>
      </c>
      <c r="D95" s="123">
        <v>51</v>
      </c>
      <c r="E95" s="123">
        <v>45</v>
      </c>
      <c r="F95" t="s">
        <v>151</v>
      </c>
    </row>
    <row r="96" spans="1:6" hidden="1" x14ac:dyDescent="0.2">
      <c r="A96" t="s">
        <v>80</v>
      </c>
      <c r="B96" s="1">
        <v>430069</v>
      </c>
      <c r="C96">
        <f t="shared" si="1"/>
        <v>69</v>
      </c>
      <c r="D96" s="123">
        <v>54</v>
      </c>
      <c r="E96" s="123">
        <v>56</v>
      </c>
      <c r="F96" t="s">
        <v>152</v>
      </c>
    </row>
    <row r="97" spans="1:6" hidden="1" x14ac:dyDescent="0.2">
      <c r="A97" t="s">
        <v>89</v>
      </c>
      <c r="B97" s="1">
        <v>430070</v>
      </c>
      <c r="C97">
        <f t="shared" si="1"/>
        <v>70</v>
      </c>
      <c r="D97" s="123">
        <v>77</v>
      </c>
      <c r="E97" s="123">
        <v>37</v>
      </c>
      <c r="F97" t="s">
        <v>153</v>
      </c>
    </row>
    <row r="98" spans="1:6" hidden="1" x14ac:dyDescent="0.2">
      <c r="A98" t="s">
        <v>159</v>
      </c>
      <c r="B98" s="1">
        <v>430071</v>
      </c>
      <c r="C98">
        <f t="shared" si="1"/>
        <v>71</v>
      </c>
      <c r="D98" s="123">
        <v>81</v>
      </c>
      <c r="F98" t="s">
        <v>164</v>
      </c>
    </row>
    <row r="99" spans="1:6" hidden="1" x14ac:dyDescent="0.2">
      <c r="A99" t="s">
        <v>162</v>
      </c>
      <c r="B99" s="1">
        <v>430072</v>
      </c>
      <c r="C99">
        <f t="shared" si="1"/>
        <v>72</v>
      </c>
      <c r="D99" s="123">
        <v>76</v>
      </c>
      <c r="E99" s="123">
        <v>67</v>
      </c>
      <c r="F99" t="s">
        <v>163</v>
      </c>
    </row>
    <row r="100" spans="1:6" hidden="1" x14ac:dyDescent="0.2">
      <c r="A100" t="s">
        <v>170</v>
      </c>
      <c r="B100" s="1">
        <v>430073</v>
      </c>
      <c r="C100">
        <f t="shared" si="1"/>
        <v>73</v>
      </c>
      <c r="D100" s="123">
        <v>79</v>
      </c>
      <c r="F100" t="s">
        <v>180</v>
      </c>
    </row>
    <row r="101" spans="1:6" hidden="1" x14ac:dyDescent="0.2">
      <c r="A101" t="s">
        <v>171</v>
      </c>
      <c r="B101" s="1">
        <v>430074</v>
      </c>
      <c r="C101">
        <f t="shared" si="1"/>
        <v>74</v>
      </c>
      <c r="D101" s="123">
        <v>86</v>
      </c>
      <c r="F101" t="s">
        <v>181</v>
      </c>
    </row>
    <row r="102" spans="1:6" hidden="1" x14ac:dyDescent="0.2"/>
  </sheetData>
  <mergeCells count="10">
    <mergeCell ref="E17:F17"/>
    <mergeCell ref="E12:F12"/>
    <mergeCell ref="A23:H23"/>
    <mergeCell ref="B1:G1"/>
    <mergeCell ref="E10:F10"/>
    <mergeCell ref="E8:F8"/>
    <mergeCell ref="B22:J22"/>
    <mergeCell ref="E16:F16"/>
    <mergeCell ref="B21:I21"/>
    <mergeCell ref="E18:F18"/>
  </mergeCells>
  <phoneticPr fontId="2"/>
  <dataValidations xWindow="374" yWindow="150" count="4">
    <dataValidation imeMode="on" allowBlank="1" showInputMessage="1" showErrorMessage="1" sqref="C6 C8 C10 C12"/>
    <dataValidation imeMode="off" allowBlank="1" showInputMessage="1" showErrorMessage="1" sqref="E8:F8 E10:F10"/>
    <dataValidation type="list" imeMode="off" allowBlank="1" showInputMessage="1" showErrorMessage="1" sqref="E12:F12">
      <formula1>$J$28:$J$29</formula1>
    </dataValidation>
    <dataValidation type="list" allowBlank="1" showInputMessage="1" showErrorMessage="1" error="▼をクリックしリストから選択してください。" prompt="▼をクリックしてリストから選択してください_x000a_" sqref="C3">
      <formula1>$A$28:$A$101</formula1>
    </dataValidation>
  </dataValidations>
  <pageMargins left="0.43" right="0.1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28"/>
  <sheetViews>
    <sheetView showGridLines="0" zoomScaleNormal="100" workbookViewId="0">
      <selection activeCell="C7" sqref="C7"/>
    </sheetView>
  </sheetViews>
  <sheetFormatPr defaultColWidth="9" defaultRowHeight="13.2" x14ac:dyDescent="0.2"/>
  <cols>
    <col min="1" max="1" width="4.77734375" style="42" customWidth="1"/>
    <col min="2" max="2" width="6.77734375" style="42" customWidth="1"/>
    <col min="3" max="3" width="17.6640625" style="42" customWidth="1"/>
    <col min="4" max="4" width="20.6640625" style="42" customWidth="1"/>
    <col min="5" max="5" width="4.33203125" style="42" customWidth="1"/>
    <col min="6" max="6" width="15.6640625" style="42" customWidth="1"/>
    <col min="7" max="7" width="15.21875" style="42" hidden="1" customWidth="1"/>
    <col min="8" max="8" width="6.88671875" style="43" hidden="1" customWidth="1"/>
    <col min="9" max="9" width="8.33203125" style="43" hidden="1" customWidth="1"/>
    <col min="10" max="10" width="5.21875" style="43" hidden="1" customWidth="1"/>
    <col min="11" max="11" width="0" style="42" hidden="1" customWidth="1"/>
    <col min="12" max="16384" width="9" style="42"/>
  </cols>
  <sheetData>
    <row r="1" spans="2:12" s="63" customFormat="1" ht="32.25" customHeight="1" x14ac:dyDescent="0.2">
      <c r="B1" s="151" t="s">
        <v>8</v>
      </c>
      <c r="C1" s="151"/>
      <c r="D1" s="151"/>
      <c r="E1" s="151"/>
      <c r="F1" s="151"/>
      <c r="G1" s="151"/>
      <c r="H1" s="60"/>
      <c r="I1" s="60"/>
      <c r="J1" s="61"/>
      <c r="K1" s="62"/>
      <c r="L1" s="62"/>
    </row>
    <row r="2" spans="2:12" ht="25.5" customHeight="1" x14ac:dyDescent="0.2">
      <c r="B2" s="81" t="s">
        <v>9</v>
      </c>
      <c r="C2" s="82" t="e">
        <f>IF(VLOOKUP(所属データ!$C$3,学校データ,4,FALSE)="","",VLOOKUP(所属データ!$C$3,学校データ,4,FALSE))</f>
        <v>#N/A</v>
      </c>
      <c r="D2" s="152" t="str">
        <f>"　　学校名 ： "&amp;所属データ!$C$3</f>
        <v xml:space="preserve">　　学校名 ： </v>
      </c>
      <c r="E2" s="152"/>
      <c r="F2" s="152"/>
      <c r="G2" s="152"/>
      <c r="K2" s="44"/>
      <c r="L2" s="44"/>
    </row>
    <row r="3" spans="2:12" ht="22.5" customHeight="1" x14ac:dyDescent="0.2">
      <c r="B3" s="69" t="s">
        <v>20</v>
      </c>
      <c r="C3" s="50"/>
      <c r="D3" s="152" t="str">
        <f>"　　監督名 ： "&amp;所属データ!$C$8</f>
        <v xml:space="preserve">　　監督名 ： </v>
      </c>
      <c r="E3" s="152"/>
      <c r="F3" s="152"/>
      <c r="G3" s="51"/>
      <c r="K3" s="44"/>
      <c r="L3" s="44"/>
    </row>
    <row r="4" spans="2:12" ht="20.25" customHeight="1" thickBot="1" x14ac:dyDescent="0.2">
      <c r="B4" s="45"/>
      <c r="C4" s="153"/>
      <c r="D4" s="153"/>
      <c r="E4" s="153"/>
      <c r="F4" s="153"/>
      <c r="G4" s="64"/>
      <c r="K4" s="44"/>
      <c r="L4" s="44"/>
    </row>
    <row r="5" spans="2:12" ht="18" customHeight="1" x14ac:dyDescent="0.2">
      <c r="B5" s="149" t="s">
        <v>4</v>
      </c>
      <c r="C5" s="94" t="s">
        <v>31</v>
      </c>
      <c r="D5" s="94" t="s">
        <v>2</v>
      </c>
      <c r="E5" s="147" t="s">
        <v>33</v>
      </c>
      <c r="F5" s="80" t="s">
        <v>34</v>
      </c>
      <c r="G5" s="112" t="s">
        <v>183</v>
      </c>
      <c r="H5" s="46"/>
      <c r="K5" s="44"/>
      <c r="L5" s="44"/>
    </row>
    <row r="6" spans="2:12" ht="16.5" customHeight="1" thickBot="1" x14ac:dyDescent="0.25">
      <c r="B6" s="150"/>
      <c r="C6" s="95" t="s">
        <v>3</v>
      </c>
      <c r="D6" s="95" t="s">
        <v>3</v>
      </c>
      <c r="E6" s="148"/>
      <c r="F6" s="117" t="s">
        <v>155</v>
      </c>
      <c r="G6" s="113" t="s">
        <v>184</v>
      </c>
      <c r="H6" s="46"/>
      <c r="I6" s="46"/>
    </row>
    <row r="7" spans="2:12" ht="27" customHeight="1" x14ac:dyDescent="0.2">
      <c r="B7" s="124">
        <v>1</v>
      </c>
      <c r="C7" s="125"/>
      <c r="D7" s="125"/>
      <c r="E7" s="126"/>
      <c r="F7" s="127"/>
      <c r="G7" s="114"/>
      <c r="I7" s="43" t="e">
        <f>所属データ!$C$2</f>
        <v>#N/A</v>
      </c>
      <c r="J7" s="43">
        <f>所属データ!$C$3</f>
        <v>0</v>
      </c>
    </row>
    <row r="8" spans="2:12" ht="27" customHeight="1" x14ac:dyDescent="0.2">
      <c r="B8" s="48">
        <v>2</v>
      </c>
      <c r="C8" s="65"/>
      <c r="D8" s="65"/>
      <c r="E8" s="66"/>
      <c r="F8" s="121"/>
      <c r="G8" s="114"/>
      <c r="I8" s="43" t="e">
        <f>所属データ!$C$2</f>
        <v>#N/A</v>
      </c>
      <c r="J8" s="43">
        <f>所属データ!$C$3</f>
        <v>0</v>
      </c>
    </row>
    <row r="9" spans="2:12" ht="27" customHeight="1" x14ac:dyDescent="0.2">
      <c r="B9" s="48">
        <v>3</v>
      </c>
      <c r="C9" s="65"/>
      <c r="D9" s="65"/>
      <c r="E9" s="66"/>
      <c r="F9" s="121"/>
      <c r="G9" s="114"/>
      <c r="I9" s="43" t="e">
        <f>所属データ!$C$2</f>
        <v>#N/A</v>
      </c>
      <c r="J9" s="43">
        <f>所属データ!$C$3</f>
        <v>0</v>
      </c>
    </row>
    <row r="10" spans="2:12" ht="27" customHeight="1" x14ac:dyDescent="0.2">
      <c r="B10" s="48">
        <v>4</v>
      </c>
      <c r="C10" s="65"/>
      <c r="D10" s="65"/>
      <c r="E10" s="66"/>
      <c r="F10" s="121"/>
      <c r="G10" s="114"/>
      <c r="I10" s="43" t="e">
        <f>所属データ!$C$2</f>
        <v>#N/A</v>
      </c>
      <c r="J10" s="43">
        <f>所属データ!$C$3</f>
        <v>0</v>
      </c>
    </row>
    <row r="11" spans="2:12" ht="27" customHeight="1" thickBot="1" x14ac:dyDescent="0.25">
      <c r="B11" s="49">
        <v>5</v>
      </c>
      <c r="C11" s="67"/>
      <c r="D11" s="67"/>
      <c r="E11" s="68"/>
      <c r="F11" s="122"/>
      <c r="G11" s="115"/>
      <c r="I11" s="43" t="e">
        <f>所属データ!$C$2</f>
        <v>#N/A</v>
      </c>
      <c r="J11" s="43">
        <f>所属データ!$C$3</f>
        <v>0</v>
      </c>
    </row>
    <row r="12" spans="2:12" ht="27" customHeight="1" x14ac:dyDescent="0.2">
      <c r="B12" s="47">
        <v>6</v>
      </c>
      <c r="C12" s="65"/>
      <c r="D12" s="65"/>
      <c r="E12" s="66"/>
      <c r="F12" s="121"/>
      <c r="G12" s="115"/>
      <c r="I12" s="43" t="e">
        <f>所属データ!$C$2</f>
        <v>#N/A</v>
      </c>
      <c r="J12" s="43">
        <f>所属データ!$C$3</f>
        <v>0</v>
      </c>
    </row>
    <row r="13" spans="2:12" ht="27" customHeight="1" thickBot="1" x14ac:dyDescent="0.25">
      <c r="B13" s="49">
        <v>7</v>
      </c>
      <c r="C13" s="67"/>
      <c r="D13" s="67"/>
      <c r="E13" s="68"/>
      <c r="F13" s="122"/>
      <c r="G13" s="116"/>
      <c r="I13" s="43" t="e">
        <f>所属データ!$C$2</f>
        <v>#N/A</v>
      </c>
      <c r="J13" s="43">
        <f>所属データ!$C$3</f>
        <v>0</v>
      </c>
    </row>
    <row r="14" spans="2:12" ht="24.75" hidden="1" customHeight="1" x14ac:dyDescent="0.2">
      <c r="B14" s="47">
        <v>8</v>
      </c>
      <c r="C14" s="65"/>
      <c r="D14" s="65"/>
      <c r="E14" s="66"/>
      <c r="F14" s="121"/>
      <c r="G14" s="114"/>
      <c r="I14" s="43" t="e">
        <f>所属データ!$C$2</f>
        <v>#N/A</v>
      </c>
      <c r="J14" s="43">
        <f>所属データ!$C$3</f>
        <v>0</v>
      </c>
    </row>
    <row r="15" spans="2:12" ht="24.75" hidden="1" customHeight="1" x14ac:dyDescent="0.2">
      <c r="B15" s="48">
        <v>9</v>
      </c>
      <c r="C15" s="65"/>
      <c r="D15" s="65"/>
      <c r="E15" s="66"/>
      <c r="F15" s="121"/>
      <c r="G15" s="114"/>
      <c r="I15" s="43" t="e">
        <f>所属データ!$C$2</f>
        <v>#N/A</v>
      </c>
      <c r="J15" s="43">
        <f>所属データ!$C$3</f>
        <v>0</v>
      </c>
    </row>
    <row r="16" spans="2:12" ht="24.75" hidden="1" customHeight="1" thickBot="1" x14ac:dyDescent="0.25">
      <c r="B16" s="49">
        <v>10</v>
      </c>
      <c r="C16" s="67"/>
      <c r="D16" s="67"/>
      <c r="E16" s="68"/>
      <c r="F16" s="122"/>
      <c r="G16" s="116"/>
      <c r="I16" s="43" t="e">
        <f>所属データ!$C$2</f>
        <v>#N/A</v>
      </c>
      <c r="J16" s="43">
        <f>所属データ!$C$3</f>
        <v>0</v>
      </c>
    </row>
    <row r="17" spans="2:7" ht="24" customHeight="1" x14ac:dyDescent="0.2">
      <c r="C17" s="105" t="str">
        <f>"備考：学校作成タスキを"&amp;所属データ!$E$12</f>
        <v>備考：学校作成タスキを</v>
      </c>
      <c r="E17" s="105"/>
    </row>
    <row r="18" spans="2:7" ht="18.75" customHeight="1" x14ac:dyDescent="0.2">
      <c r="B18" s="52" t="s">
        <v>15</v>
      </c>
    </row>
    <row r="19" spans="2:7" ht="22.5" customHeight="1" x14ac:dyDescent="0.2">
      <c r="C19" s="96" t="e">
        <f>IF(VLOOKUP(所属データ!$C$3,学校データ,6,FALSE)="","",VLOOKUP(所属データ!$C$3,学校データ,6,FALSE))</f>
        <v>#N/A</v>
      </c>
    </row>
    <row r="20" spans="2:7" ht="16.2" x14ac:dyDescent="0.2">
      <c r="C20" s="53" t="s">
        <v>154</v>
      </c>
      <c r="D20" s="57">
        <f>所属データ!$C$6</f>
        <v>0</v>
      </c>
      <c r="E20" s="59" t="s">
        <v>16</v>
      </c>
    </row>
    <row r="21" spans="2:7" x14ac:dyDescent="0.2">
      <c r="D21" s="58"/>
      <c r="E21" s="56"/>
    </row>
    <row r="22" spans="2:7" x14ac:dyDescent="0.2">
      <c r="D22" s="58"/>
      <c r="E22" s="56"/>
    </row>
    <row r="23" spans="2:7" ht="16.2" x14ac:dyDescent="0.2">
      <c r="B23" s="54"/>
      <c r="C23" s="86"/>
    </row>
    <row r="24" spans="2:7" ht="16.2" x14ac:dyDescent="0.2">
      <c r="C24" s="55" t="s">
        <v>19</v>
      </c>
    </row>
    <row r="25" spans="2:7" x14ac:dyDescent="0.2">
      <c r="G25" s="16"/>
    </row>
    <row r="28" spans="2:7" x14ac:dyDescent="0.2">
      <c r="C28" s="16"/>
      <c r="D28" s="16"/>
      <c r="E28" s="16"/>
      <c r="F28" s="16"/>
    </row>
  </sheetData>
  <sheetProtection sheet="1"/>
  <mergeCells count="6">
    <mergeCell ref="E5:E6"/>
    <mergeCell ref="B5:B6"/>
    <mergeCell ref="B1:G1"/>
    <mergeCell ref="D3:F3"/>
    <mergeCell ref="C4:F4"/>
    <mergeCell ref="D2:G2"/>
  </mergeCells>
  <phoneticPr fontId="2"/>
  <dataValidations xWindow="507" yWindow="139" count="2">
    <dataValidation type="date" operator="greaterThan" allowBlank="1" showInputMessage="1" showErrorMessage="1" error="H年.月.日の型で入力してください。　例）　H2.5.13" sqref="F7:F16">
      <formula1>31868</formula1>
    </dataValidation>
    <dataValidation imeMode="on" allowBlank="1" showInputMessage="1" showErrorMessage="1" sqref="C23 C7:D16 G7:G16"/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4"/>
  <sheetViews>
    <sheetView showGridLines="0" zoomScaleNormal="100" workbookViewId="0">
      <selection activeCell="B4" sqref="B4"/>
    </sheetView>
  </sheetViews>
  <sheetFormatPr defaultColWidth="9" defaultRowHeight="13.2" x14ac:dyDescent="0.2"/>
  <cols>
    <col min="1" max="1" width="4.77734375" style="42" customWidth="1"/>
    <col min="2" max="2" width="6.21875" style="42" customWidth="1"/>
    <col min="3" max="3" width="17.6640625" style="42" customWidth="1"/>
    <col min="4" max="4" width="20.6640625" style="42" customWidth="1"/>
    <col min="5" max="5" width="4.33203125" style="42" customWidth="1"/>
    <col min="6" max="6" width="14.88671875" style="42" customWidth="1"/>
    <col min="7" max="7" width="15.21875" style="42" hidden="1" customWidth="1"/>
    <col min="8" max="8" width="6.88671875" style="43" hidden="1" customWidth="1"/>
    <col min="9" max="9" width="8.33203125" style="43" hidden="1" customWidth="1"/>
    <col min="10" max="10" width="5.21875" style="43" hidden="1" customWidth="1"/>
    <col min="11" max="16384" width="9" style="42"/>
  </cols>
  <sheetData>
    <row r="1" spans="1:12" s="63" customFormat="1" ht="32.25" customHeight="1" x14ac:dyDescent="0.2">
      <c r="A1" s="151" t="s">
        <v>12</v>
      </c>
      <c r="B1" s="151"/>
      <c r="C1" s="151"/>
      <c r="D1" s="151"/>
      <c r="E1" s="151"/>
      <c r="F1" s="151"/>
      <c r="G1" s="151"/>
      <c r="H1" s="60"/>
      <c r="I1" s="60"/>
      <c r="J1" s="61"/>
      <c r="K1" s="62"/>
      <c r="L1" s="62"/>
    </row>
    <row r="2" spans="1:12" ht="25.5" customHeight="1" x14ac:dyDescent="0.2">
      <c r="B2" s="83" t="s">
        <v>10</v>
      </c>
      <c r="C2" s="84" t="e">
        <f>IF(VLOOKUP(所属データ!$C$3,学校データ,5,FALSE)="","",VLOOKUP(所属データ!$C$3,学校データ,5,FALSE))</f>
        <v>#N/A</v>
      </c>
      <c r="D2" s="152" t="str">
        <f>"　　学校名 ： "&amp;所属データ!$C$3</f>
        <v xml:space="preserve">　　学校名 ： </v>
      </c>
      <c r="E2" s="152"/>
      <c r="F2" s="152"/>
      <c r="G2" s="152"/>
      <c r="K2" s="44"/>
      <c r="L2" s="44"/>
    </row>
    <row r="3" spans="1:12" ht="22.2" customHeight="1" x14ac:dyDescent="0.2">
      <c r="B3" s="69" t="s">
        <v>188</v>
      </c>
      <c r="C3" s="50"/>
      <c r="D3" s="152" t="str">
        <f>"　　監督名 ： "&amp;所属データ!$C$10</f>
        <v xml:space="preserve">　　監督名 ： </v>
      </c>
      <c r="E3" s="152"/>
      <c r="F3" s="152"/>
      <c r="G3" s="51"/>
      <c r="K3" s="44"/>
      <c r="L3" s="44"/>
    </row>
    <row r="4" spans="1:12" ht="30" customHeight="1" thickBot="1" x14ac:dyDescent="0.2">
      <c r="B4" s="70"/>
      <c r="C4" s="158"/>
      <c r="D4" s="158"/>
      <c r="E4" s="158"/>
      <c r="F4" s="158"/>
      <c r="G4" s="64"/>
      <c r="K4" s="44"/>
      <c r="L4" s="44"/>
    </row>
    <row r="5" spans="1:12" ht="18" customHeight="1" x14ac:dyDescent="0.2">
      <c r="B5" s="156" t="s">
        <v>11</v>
      </c>
      <c r="C5" s="90" t="s">
        <v>31</v>
      </c>
      <c r="D5" s="90" t="s">
        <v>1</v>
      </c>
      <c r="E5" s="154" t="s">
        <v>33</v>
      </c>
      <c r="F5" s="91" t="s">
        <v>34</v>
      </c>
      <c r="G5" s="106" t="s">
        <v>183</v>
      </c>
      <c r="H5" s="46"/>
      <c r="K5" s="44"/>
      <c r="L5" s="44"/>
    </row>
    <row r="6" spans="1:12" ht="16.5" customHeight="1" thickBot="1" x14ac:dyDescent="0.25">
      <c r="B6" s="157"/>
      <c r="C6" s="92" t="s">
        <v>3</v>
      </c>
      <c r="D6" s="92" t="s">
        <v>3</v>
      </c>
      <c r="E6" s="155"/>
      <c r="F6" s="93" t="s">
        <v>155</v>
      </c>
      <c r="G6" s="107" t="s">
        <v>184</v>
      </c>
      <c r="H6" s="46"/>
      <c r="I6" s="46"/>
    </row>
    <row r="7" spans="1:12" ht="27" customHeight="1" x14ac:dyDescent="0.2">
      <c r="B7" s="128">
        <v>1</v>
      </c>
      <c r="C7" s="129"/>
      <c r="D7" s="129"/>
      <c r="E7" s="130"/>
      <c r="F7" s="131"/>
      <c r="G7" s="108"/>
      <c r="I7" s="43" t="e">
        <f>所属データ!$C$2</f>
        <v>#N/A</v>
      </c>
      <c r="J7" s="43">
        <f>所属データ!$C$3</f>
        <v>0</v>
      </c>
    </row>
    <row r="8" spans="1:12" ht="27" customHeight="1" x14ac:dyDescent="0.2">
      <c r="B8" s="71">
        <v>2</v>
      </c>
      <c r="C8" s="72"/>
      <c r="D8" s="72"/>
      <c r="E8" s="73"/>
      <c r="F8" s="119"/>
      <c r="G8" s="109"/>
      <c r="I8" s="43" t="e">
        <f>所属データ!$C$2</f>
        <v>#N/A</v>
      </c>
      <c r="J8" s="43">
        <f>所属データ!$C$3</f>
        <v>0</v>
      </c>
    </row>
    <row r="9" spans="1:12" ht="27" customHeight="1" x14ac:dyDescent="0.2">
      <c r="B9" s="71">
        <v>3</v>
      </c>
      <c r="C9" s="72"/>
      <c r="D9" s="72"/>
      <c r="E9" s="132"/>
      <c r="F9" s="119"/>
      <c r="G9" s="109"/>
      <c r="I9" s="43" t="e">
        <f>所属データ!$C$2</f>
        <v>#N/A</v>
      </c>
      <c r="J9" s="43">
        <f>所属データ!$C$3</f>
        <v>0</v>
      </c>
    </row>
    <row r="10" spans="1:12" ht="27" customHeight="1" thickBot="1" x14ac:dyDescent="0.25">
      <c r="B10" s="74">
        <v>4</v>
      </c>
      <c r="C10" s="75"/>
      <c r="D10" s="75"/>
      <c r="E10" s="76"/>
      <c r="F10" s="120"/>
      <c r="G10" s="109"/>
      <c r="I10" s="43" t="e">
        <f>所属データ!$C$2</f>
        <v>#N/A</v>
      </c>
      <c r="J10" s="43">
        <f>所属データ!$C$3</f>
        <v>0</v>
      </c>
    </row>
    <row r="11" spans="1:12" ht="27" customHeight="1" thickBot="1" x14ac:dyDescent="0.25">
      <c r="B11" s="128">
        <v>5</v>
      </c>
      <c r="C11" s="129"/>
      <c r="D11" s="129"/>
      <c r="E11" s="130"/>
      <c r="F11" s="131"/>
      <c r="G11" s="110"/>
      <c r="I11" s="43" t="e">
        <f>所属データ!$C$2</f>
        <v>#N/A</v>
      </c>
      <c r="J11" s="43">
        <f>所属データ!$C$3</f>
        <v>0</v>
      </c>
    </row>
    <row r="12" spans="1:12" ht="27" customHeight="1" thickBot="1" x14ac:dyDescent="0.25">
      <c r="B12" s="74">
        <v>6</v>
      </c>
      <c r="C12" s="75"/>
      <c r="D12" s="75"/>
      <c r="E12" s="76"/>
      <c r="F12" s="120"/>
      <c r="G12" s="108"/>
      <c r="I12" s="43" t="e">
        <f>所属データ!$C$2</f>
        <v>#N/A</v>
      </c>
      <c r="J12" s="43">
        <f>所属データ!$C$3</f>
        <v>0</v>
      </c>
    </row>
    <row r="13" spans="1:12" ht="24.75" hidden="1" customHeight="1" x14ac:dyDescent="0.2">
      <c r="B13" s="77">
        <v>7</v>
      </c>
      <c r="C13" s="78"/>
      <c r="D13" s="78"/>
      <c r="E13" s="79"/>
      <c r="F13" s="118"/>
      <c r="G13" s="109"/>
      <c r="I13" s="43" t="e">
        <f>所属データ!$C$2</f>
        <v>#N/A</v>
      </c>
      <c r="J13" s="43">
        <f>所属データ!$C$3</f>
        <v>0</v>
      </c>
    </row>
    <row r="14" spans="1:12" ht="24.75" hidden="1" customHeight="1" thickBot="1" x14ac:dyDescent="0.25">
      <c r="B14" s="74">
        <v>8</v>
      </c>
      <c r="C14" s="75"/>
      <c r="D14" s="75"/>
      <c r="E14" s="76"/>
      <c r="F14" s="120"/>
      <c r="G14" s="110"/>
      <c r="I14" s="43" t="e">
        <f>所属データ!$C$2</f>
        <v>#N/A</v>
      </c>
      <c r="J14" s="43">
        <f>所属データ!$C$3</f>
        <v>0</v>
      </c>
    </row>
    <row r="15" spans="1:12" ht="21.75" customHeight="1" x14ac:dyDescent="0.2">
      <c r="C15" s="105" t="str">
        <f>"備考：学校作成タスキを"&amp;所属データ!$E$12</f>
        <v>備考：学校作成タスキを</v>
      </c>
      <c r="E15" s="105"/>
    </row>
    <row r="16" spans="1:12" ht="18.75" customHeight="1" x14ac:dyDescent="0.2">
      <c r="B16" s="52" t="s">
        <v>15</v>
      </c>
    </row>
    <row r="17" spans="3:5" ht="26.25" customHeight="1" x14ac:dyDescent="0.2">
      <c r="C17" s="96" t="e">
        <f>IF(VLOOKUP(所属データ!$C$3,学校データ,6,FALSE)="","",VLOOKUP(所属データ!$C$3,学校データ,6,FALSE))</f>
        <v>#N/A</v>
      </c>
    </row>
    <row r="18" spans="3:5" ht="16.2" x14ac:dyDescent="0.2">
      <c r="C18" s="53" t="s">
        <v>154</v>
      </c>
      <c r="D18" s="57">
        <f>所属データ!$C$6</f>
        <v>0</v>
      </c>
      <c r="E18" s="59" t="s">
        <v>16</v>
      </c>
    </row>
    <row r="19" spans="3:5" ht="24" customHeight="1" x14ac:dyDescent="0.2">
      <c r="D19" s="58"/>
      <c r="E19" s="56"/>
    </row>
    <row r="20" spans="3:5" hidden="1" x14ac:dyDescent="0.2">
      <c r="D20" s="58"/>
      <c r="E20" s="56"/>
    </row>
    <row r="21" spans="3:5" ht="30" hidden="1" customHeight="1" x14ac:dyDescent="0.2">
      <c r="C21" s="53" t="s">
        <v>185</v>
      </c>
      <c r="D21" s="111">
        <f>[1]所属データ!$E$6</f>
        <v>0</v>
      </c>
      <c r="E21" s="59" t="s">
        <v>16</v>
      </c>
    </row>
    <row r="22" spans="3:5" x14ac:dyDescent="0.2">
      <c r="D22" s="58"/>
      <c r="E22" s="56"/>
    </row>
    <row r="23" spans="3:5" ht="16.2" x14ac:dyDescent="0.2">
      <c r="C23" s="86"/>
    </row>
    <row r="24" spans="3:5" ht="16.2" x14ac:dyDescent="0.2">
      <c r="C24" s="55" t="s">
        <v>19</v>
      </c>
    </row>
  </sheetData>
  <mergeCells count="6">
    <mergeCell ref="A1:G1"/>
    <mergeCell ref="E5:E6"/>
    <mergeCell ref="B5:B6"/>
    <mergeCell ref="D3:F3"/>
    <mergeCell ref="C4:F4"/>
    <mergeCell ref="D2:G2"/>
  </mergeCells>
  <phoneticPr fontId="2"/>
  <dataValidations xWindow="507" yWindow="139" count="3">
    <dataValidation type="date" operator="greaterThan" allowBlank="1" showInputMessage="1" showErrorMessage="1" error="H年.月.日の型で入力してください。　例）　H2.5.13" sqref="F7:F14">
      <formula1>31868</formula1>
    </dataValidation>
    <dataValidation imeMode="on" allowBlank="1" showInputMessage="1" showErrorMessage="1" sqref="C7:D14 C23"/>
    <dataValidation imeMode="on" operator="greaterThan" allowBlank="1" showInputMessage="1" showErrorMessage="1" error="S年.月.日の型で入力してください。　例）　S62.5.13" sqref="G7:G14"/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11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学校データ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2024-01-16T05:33:37Z</cp:lastPrinted>
  <dcterms:created xsi:type="dcterms:W3CDTF">2002-06-02T12:37:11Z</dcterms:created>
  <dcterms:modified xsi:type="dcterms:W3CDTF">2025-12-12T03:49:22Z</dcterms:modified>
</cp:coreProperties>
</file>