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D:\"/>
    </mc:Choice>
  </mc:AlternateContent>
  <xr:revisionPtr revIDLastSave="0" documentId="13_ncr:1_{997A1E31-B21A-4D68-AAFD-261EC4740136}" xr6:coauthVersionLast="47" xr6:coauthVersionMax="47" xr10:uidLastSave="{00000000-0000-0000-0000-000000000000}"/>
  <bookViews>
    <workbookView xWindow="-120" yWindow="-120" windowWidth="29040" windowHeight="15720" activeTab="1" xr2:uid="{00000000-000D-0000-FFFF-FFFF00000000}"/>
  </bookViews>
  <sheets>
    <sheet name="登録番号一覧" sheetId="10" r:id="rId1"/>
    <sheet name="所属データ" sheetId="4" r:id="rId2"/>
    <sheet name="男子" sheetId="1" r:id="rId3"/>
    <sheet name="女子" sheetId="8" r:id="rId4"/>
    <sheet name="登録" sheetId="9" state="hidden" r:id="rId5"/>
  </sheets>
  <definedNames>
    <definedName name="_xlnm._FilterDatabase" localSheetId="1" hidden="1">所属データ!$A$1:$C$1470</definedName>
    <definedName name="_xlnm.Criteria" localSheetId="1">所属データ!#REF!</definedName>
    <definedName name="_xlnm.Extract" localSheetId="1">所属データ!#REF!</definedName>
    <definedName name="_xlnm.Print_Area" localSheetId="1">所属データ!$B$1:$G$19</definedName>
    <definedName name="_xlnm.Print_Area" localSheetId="3">女子!$A$1:$L$50</definedName>
    <definedName name="_xlnm.Print_Area" localSheetId="2">男子!$A$1:$L$50</definedName>
    <definedName name="学校データ">所属データ!$A$28:$N$109</definedName>
    <definedName name="女子登録">登録!$G$1:$K$1363</definedName>
    <definedName name="女種目">女子!$B$56:$F$70</definedName>
    <definedName name="男エントリー種目">男子!$G$6:$G$50,男子!$I$6:$I$50,男子!#REF!</definedName>
    <definedName name="男子登録">登録!$A$1:$E$1490</definedName>
    <definedName name="男種目" localSheetId="3">男子!$B$56:$E$74</definedName>
    <definedName name="男種目">男子!$B$56:$F$74</definedName>
    <definedName name="範囲">所属データ!$A$28:$J$104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0" i="8" l="1"/>
  <c r="E50" i="8"/>
  <c r="D50" i="8"/>
  <c r="C50" i="8"/>
  <c r="F49" i="8"/>
  <c r="E49" i="8"/>
  <c r="D49" i="8"/>
  <c r="C49" i="8"/>
  <c r="F48" i="8"/>
  <c r="E48" i="8"/>
  <c r="D48" i="8"/>
  <c r="C48" i="8"/>
  <c r="F47" i="8"/>
  <c r="E47" i="8"/>
  <c r="D47" i="8"/>
  <c r="C47" i="8"/>
  <c r="F46" i="8"/>
  <c r="E46" i="8"/>
  <c r="D46" i="8"/>
  <c r="C46" i="8"/>
  <c r="F45" i="8"/>
  <c r="E45" i="8"/>
  <c r="D45" i="8"/>
  <c r="C45" i="8"/>
  <c r="F44" i="8"/>
  <c r="E44" i="8"/>
  <c r="D44" i="8"/>
  <c r="C44" i="8"/>
  <c r="F43" i="8"/>
  <c r="E43" i="8"/>
  <c r="D43" i="8"/>
  <c r="C43" i="8"/>
  <c r="F42" i="8"/>
  <c r="E42" i="8"/>
  <c r="D42" i="8"/>
  <c r="C42" i="8"/>
  <c r="F41" i="8"/>
  <c r="E41" i="8"/>
  <c r="D41" i="8"/>
  <c r="C41" i="8"/>
  <c r="F40" i="8"/>
  <c r="E40" i="8"/>
  <c r="D40" i="8"/>
  <c r="C40" i="8"/>
  <c r="F39" i="8"/>
  <c r="E39" i="8"/>
  <c r="D39" i="8"/>
  <c r="C39" i="8"/>
  <c r="F38" i="8"/>
  <c r="E38" i="8"/>
  <c r="D38" i="8"/>
  <c r="C38" i="8"/>
  <c r="F37" i="8"/>
  <c r="E37" i="8"/>
  <c r="D37" i="8"/>
  <c r="C37" i="8"/>
  <c r="F36" i="8"/>
  <c r="E36" i="8"/>
  <c r="D36" i="8"/>
  <c r="C36" i="8"/>
  <c r="F35" i="8"/>
  <c r="E35" i="8"/>
  <c r="D35" i="8"/>
  <c r="C35" i="8"/>
  <c r="F34" i="8"/>
  <c r="E34" i="8"/>
  <c r="D34" i="8"/>
  <c r="C34" i="8"/>
  <c r="F33" i="8"/>
  <c r="E33" i="8"/>
  <c r="D33" i="8"/>
  <c r="C33" i="8"/>
  <c r="F32" i="8"/>
  <c r="E32" i="8"/>
  <c r="D32" i="8"/>
  <c r="C32" i="8"/>
  <c r="F31" i="8"/>
  <c r="E31" i="8"/>
  <c r="D31" i="8"/>
  <c r="C31" i="8"/>
  <c r="F30" i="8"/>
  <c r="E30" i="8"/>
  <c r="D30" i="8"/>
  <c r="C30" i="8"/>
  <c r="F29" i="8"/>
  <c r="E29" i="8"/>
  <c r="D29" i="8"/>
  <c r="C29" i="8"/>
  <c r="F28" i="8"/>
  <c r="E28" i="8"/>
  <c r="D28" i="8"/>
  <c r="C28" i="8"/>
  <c r="F27" i="8"/>
  <c r="E27" i="8"/>
  <c r="D27" i="8"/>
  <c r="C27" i="8"/>
  <c r="F26" i="8"/>
  <c r="E26" i="8"/>
  <c r="D26" i="8"/>
  <c r="C26" i="8"/>
  <c r="F25" i="8"/>
  <c r="E25" i="8"/>
  <c r="D25" i="8"/>
  <c r="C25" i="8"/>
  <c r="F24" i="8"/>
  <c r="E24" i="8"/>
  <c r="D24" i="8"/>
  <c r="C24" i="8"/>
  <c r="F23" i="8"/>
  <c r="E23" i="8"/>
  <c r="D23" i="8"/>
  <c r="C23" i="8"/>
  <c r="F22" i="8"/>
  <c r="E22" i="8"/>
  <c r="D22" i="8"/>
  <c r="C22" i="8"/>
  <c r="F21" i="8"/>
  <c r="E21" i="8"/>
  <c r="D21" i="8"/>
  <c r="C21" i="8"/>
  <c r="F20" i="8"/>
  <c r="E20" i="8"/>
  <c r="D20" i="8"/>
  <c r="C20" i="8"/>
  <c r="F19" i="8"/>
  <c r="E19" i="8"/>
  <c r="D19" i="8"/>
  <c r="C19" i="8"/>
  <c r="F18" i="8"/>
  <c r="E18" i="8"/>
  <c r="D18" i="8"/>
  <c r="C18" i="8"/>
  <c r="F17" i="8"/>
  <c r="E17" i="8"/>
  <c r="D17" i="8"/>
  <c r="C17" i="8"/>
  <c r="F16" i="8"/>
  <c r="E16" i="8"/>
  <c r="D16" i="8"/>
  <c r="C16" i="8"/>
  <c r="F15" i="8"/>
  <c r="E15" i="8"/>
  <c r="D15" i="8"/>
  <c r="C15" i="8"/>
  <c r="F14" i="8"/>
  <c r="E14" i="8"/>
  <c r="D14" i="8"/>
  <c r="C14" i="8"/>
  <c r="F13" i="8"/>
  <c r="E13" i="8"/>
  <c r="D13" i="8"/>
  <c r="C13" i="8"/>
  <c r="F12" i="8"/>
  <c r="E12" i="8"/>
  <c r="D12" i="8"/>
  <c r="C12" i="8"/>
  <c r="F11" i="8"/>
  <c r="E11" i="8"/>
  <c r="D11" i="8"/>
  <c r="C11" i="8"/>
  <c r="F10" i="8"/>
  <c r="E10" i="8"/>
  <c r="D10" i="8"/>
  <c r="C10" i="8"/>
  <c r="F9" i="8"/>
  <c r="E9" i="8"/>
  <c r="D9" i="8"/>
  <c r="C9" i="8"/>
  <c r="F8" i="8"/>
  <c r="E8" i="8"/>
  <c r="D8" i="8"/>
  <c r="C8" i="8"/>
  <c r="F7" i="8"/>
  <c r="E7" i="8"/>
  <c r="D7" i="8"/>
  <c r="C7" i="8"/>
  <c r="F6" i="8"/>
  <c r="E6" i="8"/>
  <c r="D6" i="8"/>
  <c r="C6" i="8"/>
  <c r="F50" i="1"/>
  <c r="E50" i="1"/>
  <c r="D50" i="1"/>
  <c r="C50" i="1"/>
  <c r="F49" i="1"/>
  <c r="E49" i="1"/>
  <c r="D49" i="1"/>
  <c r="C49" i="1"/>
  <c r="F48" i="1"/>
  <c r="E48" i="1"/>
  <c r="D48" i="1"/>
  <c r="C48" i="1"/>
  <c r="F47" i="1"/>
  <c r="E47" i="1"/>
  <c r="D47" i="1"/>
  <c r="C47" i="1"/>
  <c r="F46" i="1"/>
  <c r="E46" i="1"/>
  <c r="D46" i="1"/>
  <c r="C46" i="1"/>
  <c r="F45" i="1"/>
  <c r="E45" i="1"/>
  <c r="D45" i="1"/>
  <c r="C45" i="1"/>
  <c r="F44" i="1"/>
  <c r="E44" i="1"/>
  <c r="D44" i="1"/>
  <c r="C44" i="1"/>
  <c r="F43" i="1"/>
  <c r="E43" i="1"/>
  <c r="D43" i="1"/>
  <c r="C43" i="1"/>
  <c r="F42" i="1"/>
  <c r="E42" i="1"/>
  <c r="D42" i="1"/>
  <c r="C42" i="1"/>
  <c r="F41" i="1"/>
  <c r="E41" i="1"/>
  <c r="D41" i="1"/>
  <c r="C41" i="1"/>
  <c r="F40" i="1"/>
  <c r="E40" i="1"/>
  <c r="D40" i="1"/>
  <c r="C40" i="1"/>
  <c r="F39" i="1"/>
  <c r="E39" i="1"/>
  <c r="D39" i="1"/>
  <c r="C39" i="1"/>
  <c r="F38" i="1"/>
  <c r="E38" i="1"/>
  <c r="D38" i="1"/>
  <c r="C38" i="1"/>
  <c r="F37" i="1"/>
  <c r="E37" i="1"/>
  <c r="D37" i="1"/>
  <c r="C37" i="1"/>
  <c r="F36" i="1"/>
  <c r="E36" i="1"/>
  <c r="D36" i="1"/>
  <c r="C36" i="1"/>
  <c r="F35" i="1"/>
  <c r="E35" i="1"/>
  <c r="D35" i="1"/>
  <c r="C35" i="1"/>
  <c r="F34" i="1"/>
  <c r="E34" i="1"/>
  <c r="D34" i="1"/>
  <c r="C34" i="1"/>
  <c r="F33" i="1"/>
  <c r="E33" i="1"/>
  <c r="D33" i="1"/>
  <c r="C33" i="1"/>
  <c r="F32" i="1"/>
  <c r="E32" i="1"/>
  <c r="D32" i="1"/>
  <c r="C32" i="1"/>
  <c r="F31" i="1"/>
  <c r="E31" i="1"/>
  <c r="D31" i="1"/>
  <c r="C31" i="1"/>
  <c r="F30" i="1"/>
  <c r="E30" i="1"/>
  <c r="D30" i="1"/>
  <c r="C30" i="1"/>
  <c r="F29" i="1"/>
  <c r="E29" i="1"/>
  <c r="D29" i="1"/>
  <c r="C29" i="1"/>
  <c r="F28" i="1"/>
  <c r="E28" i="1"/>
  <c r="D28" i="1"/>
  <c r="C28" i="1"/>
  <c r="F27" i="1"/>
  <c r="E27" i="1"/>
  <c r="D27" i="1"/>
  <c r="C27" i="1"/>
  <c r="F26" i="1"/>
  <c r="E26" i="1"/>
  <c r="D26" i="1"/>
  <c r="C26" i="1"/>
  <c r="F25" i="1"/>
  <c r="E25" i="1"/>
  <c r="D25" i="1"/>
  <c r="C25" i="1"/>
  <c r="F24" i="1"/>
  <c r="E24" i="1"/>
  <c r="D24" i="1"/>
  <c r="C24" i="1"/>
  <c r="F23" i="1"/>
  <c r="E23" i="1"/>
  <c r="D23" i="1"/>
  <c r="C23" i="1"/>
  <c r="F22" i="1"/>
  <c r="E22" i="1"/>
  <c r="D22" i="1"/>
  <c r="C22" i="1"/>
  <c r="F21" i="1"/>
  <c r="E21" i="1"/>
  <c r="D21" i="1"/>
  <c r="C21" i="1"/>
  <c r="F20" i="1"/>
  <c r="E20" i="1"/>
  <c r="D20" i="1"/>
  <c r="C20" i="1"/>
  <c r="F19" i="1"/>
  <c r="E19" i="1"/>
  <c r="D19" i="1"/>
  <c r="C19" i="1"/>
  <c r="F18" i="1"/>
  <c r="E18" i="1"/>
  <c r="D18" i="1"/>
  <c r="C18" i="1"/>
  <c r="F17" i="1"/>
  <c r="E17" i="1"/>
  <c r="D17" i="1"/>
  <c r="C17" i="1"/>
  <c r="F16" i="1"/>
  <c r="E16" i="1"/>
  <c r="D16" i="1"/>
  <c r="C16" i="1"/>
  <c r="F15" i="1"/>
  <c r="E15" i="1"/>
  <c r="D15" i="1"/>
  <c r="C15" i="1"/>
  <c r="F14" i="1"/>
  <c r="E14" i="1"/>
  <c r="D14" i="1"/>
  <c r="C14" i="1"/>
  <c r="F13" i="1"/>
  <c r="E13" i="1"/>
  <c r="D13" i="1"/>
  <c r="C13" i="1"/>
  <c r="F12" i="1"/>
  <c r="E12" i="1"/>
  <c r="D12" i="1"/>
  <c r="C12" i="1"/>
  <c r="F11" i="1"/>
  <c r="E11" i="1"/>
  <c r="D11" i="1"/>
  <c r="C11" i="1"/>
  <c r="F10" i="1"/>
  <c r="E10" i="1"/>
  <c r="D10" i="1"/>
  <c r="C10" i="1"/>
  <c r="F9" i="1"/>
  <c r="E9" i="1"/>
  <c r="D9" i="1"/>
  <c r="C9" i="1"/>
  <c r="F8" i="1"/>
  <c r="E8" i="1"/>
  <c r="D8" i="1"/>
  <c r="C8" i="1"/>
  <c r="F7" i="1"/>
  <c r="E7" i="1"/>
  <c r="D7" i="1"/>
  <c r="C7" i="1"/>
  <c r="F6" i="1"/>
  <c r="E6" i="1"/>
  <c r="D6" i="1"/>
  <c r="C6" i="1"/>
  <c r="E12" i="4" l="1"/>
  <c r="D12" i="4"/>
  <c r="C12" i="4"/>
  <c r="B12" i="4"/>
  <c r="F12" i="4"/>
  <c r="N92" i="10"/>
  <c r="H92" i="10"/>
  <c r="N81" i="10"/>
  <c r="H81" i="10"/>
  <c r="N52" i="10"/>
  <c r="H52" i="10"/>
  <c r="C52" i="8" l="1"/>
  <c r="B52" i="8"/>
  <c r="C52" i="1"/>
  <c r="B52" i="1"/>
  <c r="H20" i="4" l="1"/>
  <c r="G20" i="4"/>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6" i="1"/>
  <c r="D71" i="8"/>
  <c r="D72" i="8"/>
  <c r="D73" i="8"/>
  <c r="B10" i="4"/>
  <c r="A20" i="4"/>
  <c r="B20" i="4"/>
  <c r="C20" i="4"/>
  <c r="D20" i="4"/>
  <c r="H1" i="8"/>
  <c r="C2" i="8"/>
  <c r="H2" i="8"/>
  <c r="K2" i="8"/>
  <c r="L2" i="8"/>
  <c r="N5" i="8"/>
  <c r="M6" i="8"/>
  <c r="O6" i="8"/>
  <c r="P6" i="8"/>
  <c r="Q6" i="8"/>
  <c r="T6" i="8"/>
  <c r="V6" i="8"/>
  <c r="M7" i="8"/>
  <c r="O7" i="8"/>
  <c r="P7" i="8"/>
  <c r="Q7" i="8"/>
  <c r="T7" i="8"/>
  <c r="V7" i="8"/>
  <c r="M8" i="8"/>
  <c r="O8" i="8"/>
  <c r="P8" i="8"/>
  <c r="Q8" i="8"/>
  <c r="M9" i="8"/>
  <c r="O9" i="8"/>
  <c r="P9" i="8"/>
  <c r="Q9" i="8"/>
  <c r="M10" i="8"/>
  <c r="O10" i="8"/>
  <c r="P10" i="8"/>
  <c r="Q10" i="8"/>
  <c r="M11" i="8"/>
  <c r="O11" i="8"/>
  <c r="P11" i="8"/>
  <c r="Q11" i="8"/>
  <c r="M12" i="8"/>
  <c r="O12" i="8"/>
  <c r="P12" i="8"/>
  <c r="Q12" i="8"/>
  <c r="M13" i="8"/>
  <c r="O13" i="8"/>
  <c r="P13" i="8"/>
  <c r="Q13" i="8"/>
  <c r="M14" i="8"/>
  <c r="O14" i="8"/>
  <c r="P14" i="8"/>
  <c r="Q14" i="8"/>
  <c r="M15" i="8"/>
  <c r="O15" i="8"/>
  <c r="P15" i="8"/>
  <c r="Q15" i="8"/>
  <c r="M16" i="8"/>
  <c r="O16" i="8"/>
  <c r="P16" i="8"/>
  <c r="Q16" i="8"/>
  <c r="M17" i="8"/>
  <c r="O17" i="8"/>
  <c r="P17" i="8"/>
  <c r="Q17" i="8"/>
  <c r="M18" i="8"/>
  <c r="O18" i="8"/>
  <c r="P18" i="8"/>
  <c r="Q18" i="8"/>
  <c r="M19" i="8"/>
  <c r="O19" i="8"/>
  <c r="P19" i="8"/>
  <c r="Q19" i="8"/>
  <c r="M20" i="8"/>
  <c r="O20" i="8"/>
  <c r="P20" i="8"/>
  <c r="Q20" i="8"/>
  <c r="M21" i="8"/>
  <c r="O21" i="8"/>
  <c r="P21" i="8"/>
  <c r="Q21" i="8"/>
  <c r="M22" i="8"/>
  <c r="O22" i="8"/>
  <c r="P22" i="8"/>
  <c r="Q22" i="8"/>
  <c r="M23" i="8"/>
  <c r="O23" i="8"/>
  <c r="P23" i="8"/>
  <c r="Q23" i="8"/>
  <c r="M24" i="8"/>
  <c r="O24" i="8"/>
  <c r="P24" i="8"/>
  <c r="Q24" i="8"/>
  <c r="M25" i="8"/>
  <c r="O25" i="8"/>
  <c r="P25" i="8"/>
  <c r="Q25" i="8"/>
  <c r="M26" i="8"/>
  <c r="O26" i="8"/>
  <c r="P26" i="8"/>
  <c r="Q26" i="8"/>
  <c r="M27" i="8"/>
  <c r="O27" i="8"/>
  <c r="P27" i="8"/>
  <c r="Q27" i="8"/>
  <c r="M28" i="8"/>
  <c r="O28" i="8"/>
  <c r="P28" i="8"/>
  <c r="Q28" i="8"/>
  <c r="M29" i="8"/>
  <c r="O29" i="8"/>
  <c r="P29" i="8"/>
  <c r="Q29" i="8"/>
  <c r="M30" i="8"/>
  <c r="O30" i="8"/>
  <c r="P30" i="8"/>
  <c r="Q30" i="8"/>
  <c r="M31" i="8"/>
  <c r="O31" i="8"/>
  <c r="P31" i="8"/>
  <c r="Q31" i="8"/>
  <c r="M32" i="8"/>
  <c r="O32" i="8"/>
  <c r="P32" i="8"/>
  <c r="Q32" i="8"/>
  <c r="M33" i="8"/>
  <c r="O33" i="8"/>
  <c r="P33" i="8"/>
  <c r="Q33" i="8"/>
  <c r="M34" i="8"/>
  <c r="O34" i="8"/>
  <c r="P34" i="8"/>
  <c r="Q34" i="8"/>
  <c r="M35" i="8"/>
  <c r="O35" i="8"/>
  <c r="P35" i="8"/>
  <c r="Q35" i="8"/>
  <c r="M36" i="8"/>
  <c r="O36" i="8"/>
  <c r="P36" i="8"/>
  <c r="Q36" i="8"/>
  <c r="M37" i="8"/>
  <c r="O37" i="8"/>
  <c r="P37" i="8"/>
  <c r="Q37" i="8"/>
  <c r="M38" i="8"/>
  <c r="O38" i="8"/>
  <c r="P38" i="8"/>
  <c r="Q38" i="8"/>
  <c r="M39" i="8"/>
  <c r="O39" i="8"/>
  <c r="P39" i="8"/>
  <c r="Q39" i="8"/>
  <c r="M40" i="8"/>
  <c r="O40" i="8"/>
  <c r="P40" i="8"/>
  <c r="Q40" i="8"/>
  <c r="M41" i="8"/>
  <c r="O41" i="8"/>
  <c r="P41" i="8"/>
  <c r="Q41" i="8"/>
  <c r="M42" i="8"/>
  <c r="O42" i="8"/>
  <c r="P42" i="8"/>
  <c r="Q42" i="8"/>
  <c r="M43" i="8"/>
  <c r="O43" i="8"/>
  <c r="P43" i="8"/>
  <c r="Q43" i="8"/>
  <c r="M44" i="8"/>
  <c r="O44" i="8"/>
  <c r="P44" i="8"/>
  <c r="Q44" i="8"/>
  <c r="M45" i="8"/>
  <c r="O45" i="8"/>
  <c r="P45" i="8"/>
  <c r="Q45" i="8"/>
  <c r="M46" i="8"/>
  <c r="O46" i="8"/>
  <c r="P46" i="8"/>
  <c r="Q46" i="8"/>
  <c r="M47" i="8"/>
  <c r="O47" i="8"/>
  <c r="P47" i="8"/>
  <c r="Q47" i="8"/>
  <c r="M48" i="8"/>
  <c r="O48" i="8"/>
  <c r="P48" i="8"/>
  <c r="Q48" i="8"/>
  <c r="M49" i="8"/>
  <c r="O49" i="8"/>
  <c r="P49" i="8"/>
  <c r="Q49" i="8"/>
  <c r="M50" i="8"/>
  <c r="O50" i="8"/>
  <c r="P50" i="8"/>
  <c r="Q50" i="8"/>
  <c r="D56" i="8"/>
  <c r="D57" i="8"/>
  <c r="D58" i="8"/>
  <c r="D59" i="8"/>
  <c r="D60" i="8"/>
  <c r="D61" i="8"/>
  <c r="D62" i="8"/>
  <c r="D63" i="8"/>
  <c r="D64" i="8"/>
  <c r="D65" i="8"/>
  <c r="D66" i="8"/>
  <c r="D67" i="8"/>
  <c r="D68" i="8"/>
  <c r="D69" i="8"/>
  <c r="D70" i="8"/>
  <c r="H1" i="1"/>
  <c r="C2" i="1"/>
  <c r="H2" i="1"/>
  <c r="K2" i="1"/>
  <c r="L2" i="1"/>
  <c r="N5" i="1"/>
  <c r="O6" i="1"/>
  <c r="P6" i="1"/>
  <c r="Q6" i="1"/>
  <c r="T6" i="1"/>
  <c r="V6" i="1"/>
  <c r="O7" i="1"/>
  <c r="P7" i="1"/>
  <c r="Q7" i="1"/>
  <c r="T7" i="1"/>
  <c r="V7" i="1"/>
  <c r="O8" i="1"/>
  <c r="P8" i="1"/>
  <c r="Q8" i="1"/>
  <c r="O9" i="1"/>
  <c r="P9" i="1"/>
  <c r="Q9" i="1"/>
  <c r="O10" i="1"/>
  <c r="P10" i="1"/>
  <c r="Q10" i="1"/>
  <c r="O11" i="1"/>
  <c r="P11" i="1"/>
  <c r="Q11" i="1"/>
  <c r="O12" i="1"/>
  <c r="P12" i="1"/>
  <c r="Q12" i="1"/>
  <c r="O13" i="1"/>
  <c r="P13" i="1"/>
  <c r="Q13" i="1"/>
  <c r="O14" i="1"/>
  <c r="P14" i="1"/>
  <c r="Q14" i="1"/>
  <c r="O15" i="1"/>
  <c r="P15" i="1"/>
  <c r="Q15" i="1"/>
  <c r="O16" i="1"/>
  <c r="P16" i="1"/>
  <c r="Q16" i="1"/>
  <c r="O17" i="1"/>
  <c r="P17" i="1"/>
  <c r="Q17" i="1"/>
  <c r="O18" i="1"/>
  <c r="P18" i="1"/>
  <c r="Q18" i="1"/>
  <c r="O19" i="1"/>
  <c r="P19" i="1"/>
  <c r="Q19" i="1"/>
  <c r="O20" i="1"/>
  <c r="P20" i="1"/>
  <c r="Q20" i="1"/>
  <c r="O21" i="1"/>
  <c r="P21" i="1"/>
  <c r="Q21" i="1"/>
  <c r="O22" i="1"/>
  <c r="P22" i="1"/>
  <c r="Q22" i="1"/>
  <c r="O23" i="1"/>
  <c r="P23" i="1"/>
  <c r="Q23" i="1"/>
  <c r="O24" i="1"/>
  <c r="P24" i="1"/>
  <c r="Q24" i="1"/>
  <c r="O25" i="1"/>
  <c r="P25" i="1"/>
  <c r="Q25" i="1"/>
  <c r="O26" i="1"/>
  <c r="P26" i="1"/>
  <c r="Q26" i="1"/>
  <c r="O27" i="1"/>
  <c r="P27" i="1"/>
  <c r="Q27" i="1"/>
  <c r="O28" i="1"/>
  <c r="P28" i="1"/>
  <c r="Q28" i="1"/>
  <c r="O29" i="1"/>
  <c r="P29" i="1"/>
  <c r="Q29" i="1"/>
  <c r="O30" i="1"/>
  <c r="P30" i="1"/>
  <c r="Q30" i="1"/>
  <c r="O31" i="1"/>
  <c r="P31" i="1"/>
  <c r="Q31" i="1"/>
  <c r="O32" i="1"/>
  <c r="P32" i="1"/>
  <c r="Q32" i="1"/>
  <c r="O33" i="1"/>
  <c r="P33" i="1"/>
  <c r="Q33" i="1"/>
  <c r="O34" i="1"/>
  <c r="P34" i="1"/>
  <c r="Q34" i="1"/>
  <c r="O35" i="1"/>
  <c r="P35" i="1"/>
  <c r="Q35" i="1"/>
  <c r="O36" i="1"/>
  <c r="P36" i="1"/>
  <c r="Q36" i="1"/>
  <c r="O37" i="1"/>
  <c r="P37" i="1"/>
  <c r="Q37" i="1"/>
  <c r="O38" i="1"/>
  <c r="P38" i="1"/>
  <c r="Q38" i="1"/>
  <c r="O39" i="1"/>
  <c r="P39" i="1"/>
  <c r="Q39" i="1"/>
  <c r="O40" i="1"/>
  <c r="P40" i="1"/>
  <c r="Q40" i="1"/>
  <c r="O41" i="1"/>
  <c r="P41" i="1"/>
  <c r="Q41" i="1"/>
  <c r="O42" i="1"/>
  <c r="P42" i="1"/>
  <c r="Q42" i="1"/>
  <c r="O43" i="1"/>
  <c r="P43" i="1"/>
  <c r="Q43" i="1"/>
  <c r="O44" i="1"/>
  <c r="P44" i="1"/>
  <c r="Q44" i="1"/>
  <c r="O45" i="1"/>
  <c r="P45" i="1"/>
  <c r="Q45" i="1"/>
  <c r="O46" i="1"/>
  <c r="P46" i="1"/>
  <c r="Q46" i="1"/>
  <c r="O47" i="1"/>
  <c r="P47" i="1"/>
  <c r="Q47" i="1"/>
  <c r="O48" i="1"/>
  <c r="P48" i="1"/>
  <c r="Q48" i="1"/>
  <c r="O49" i="1"/>
  <c r="P49" i="1"/>
  <c r="Q49" i="1"/>
  <c r="O50" i="1"/>
  <c r="P50" i="1"/>
  <c r="Q50" i="1"/>
  <c r="D64" i="1"/>
  <c r="D56" i="1"/>
  <c r="D57" i="1"/>
  <c r="D58" i="1"/>
  <c r="D59" i="1"/>
  <c r="D60" i="1"/>
  <c r="D61" i="1"/>
  <c r="D62" i="1"/>
  <c r="D63" i="1"/>
  <c r="D65" i="1"/>
  <c r="D66" i="1"/>
  <c r="D67" i="1"/>
  <c r="D68" i="1"/>
  <c r="D69" i="1"/>
  <c r="D70" i="1"/>
  <c r="D71" i="1"/>
  <c r="D72" i="1"/>
  <c r="D73" i="1"/>
  <c r="D74" i="1"/>
  <c r="F16" i="4" l="1"/>
  <c r="F20" i="4" s="1"/>
  <c r="E16" i="4"/>
  <c r="E20" i="4" s="1"/>
  <c r="AA7" i="8"/>
  <c r="N38" i="1"/>
  <c r="Z7" i="8"/>
  <c r="X6" i="8"/>
  <c r="AA6" i="8"/>
  <c r="Y6" i="8"/>
  <c r="AB6" i="8"/>
  <c r="X7" i="8"/>
  <c r="AB7" i="8"/>
  <c r="W6" i="8"/>
  <c r="R6" i="8" s="1"/>
  <c r="W7" i="8"/>
  <c r="R7" i="8" s="1"/>
  <c r="Z6" i="8"/>
  <c r="Y7" i="8"/>
  <c r="Z7" i="1"/>
  <c r="W6" i="1"/>
  <c r="R6" i="1" s="1"/>
  <c r="AA7" i="1"/>
  <c r="AA6" i="1"/>
  <c r="AB6" i="1"/>
  <c r="X7" i="1"/>
  <c r="X6" i="1"/>
  <c r="Z6" i="1"/>
  <c r="Y6" i="1"/>
  <c r="AB7" i="1"/>
  <c r="W7" i="1"/>
  <c r="R7" i="1" s="1"/>
  <c r="Y7" i="1"/>
  <c r="G3" i="8"/>
  <c r="N12" i="8"/>
  <c r="S6" i="8"/>
  <c r="N21" i="8"/>
  <c r="N46" i="8"/>
  <c r="N36" i="1"/>
  <c r="N13" i="1"/>
  <c r="N26" i="1"/>
  <c r="N25" i="1"/>
  <c r="N29" i="8"/>
  <c r="N32" i="1"/>
  <c r="N50" i="8"/>
  <c r="N41" i="1"/>
  <c r="N20" i="8"/>
  <c r="N30" i="1"/>
  <c r="N42" i="1"/>
  <c r="N48" i="1"/>
  <c r="N21" i="1"/>
  <c r="N40" i="1"/>
  <c r="N36" i="8"/>
  <c r="N50" i="1"/>
  <c r="N17" i="8"/>
  <c r="N16" i="1"/>
  <c r="N27" i="1"/>
  <c r="N23" i="1"/>
  <c r="N26" i="8"/>
  <c r="N28" i="1"/>
  <c r="N31" i="1"/>
  <c r="N10" i="1"/>
  <c r="N22" i="8"/>
  <c r="N34" i="1"/>
  <c r="N33" i="1"/>
  <c r="N7" i="1"/>
  <c r="N35" i="1"/>
  <c r="N19" i="8"/>
  <c r="N24" i="8"/>
  <c r="N42" i="8"/>
  <c r="N15" i="8"/>
  <c r="N18" i="8"/>
  <c r="N16" i="8"/>
  <c r="N37" i="1"/>
  <c r="N37" i="8"/>
  <c r="N14" i="8"/>
  <c r="N17" i="1"/>
  <c r="N28" i="8"/>
  <c r="N25" i="8"/>
  <c r="N38" i="8"/>
  <c r="N32" i="8"/>
  <c r="N20" i="1"/>
  <c r="N33" i="8"/>
  <c r="N8" i="8"/>
  <c r="N10" i="8"/>
  <c r="N49" i="1"/>
  <c r="N49" i="8"/>
  <c r="S7" i="1"/>
  <c r="N6" i="1"/>
  <c r="N43" i="1"/>
  <c r="N39" i="1"/>
  <c r="N31" i="8"/>
  <c r="N18" i="1"/>
  <c r="N23" i="8"/>
  <c r="N34" i="8"/>
  <c r="S6" i="1"/>
  <c r="N14" i="1"/>
  <c r="N35" i="8"/>
  <c r="N30" i="8"/>
  <c r="N22" i="1"/>
  <c r="N13" i="8"/>
  <c r="N29" i="1"/>
  <c r="N39" i="8"/>
  <c r="N48" i="8"/>
  <c r="N9" i="8"/>
  <c r="N19" i="1"/>
  <c r="N12" i="1"/>
  <c r="N27" i="8"/>
  <c r="N6" i="8"/>
  <c r="N11" i="1"/>
  <c r="N24" i="1"/>
  <c r="N44" i="1"/>
  <c r="N47" i="8"/>
  <c r="N40" i="8"/>
  <c r="N45" i="1"/>
  <c r="N8" i="1"/>
  <c r="N11" i="8"/>
  <c r="N44" i="8"/>
  <c r="N41" i="8"/>
  <c r="N15" i="1"/>
  <c r="N47" i="1"/>
  <c r="S7" i="8"/>
  <c r="N46" i="1"/>
  <c r="N9" i="1"/>
  <c r="N43" i="8"/>
  <c r="N45" i="8"/>
  <c r="N7" i="8"/>
  <c r="G3" i="1"/>
  <c r="C16" i="4" l="1"/>
  <c r="D16" i="4"/>
  <c r="D18" i="4" s="1"/>
  <c r="I2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TP570E-118PP</author>
  </authors>
  <commentList>
    <comment ref="G6" authorId="0" shapeId="0" xr:uid="{00000000-0006-0000-0200-000001000000}">
      <text>
        <r>
          <rPr>
            <b/>
            <sz val="9"/>
            <color indexed="81"/>
            <rFont val="ＭＳ Ｐゴシック"/>
            <family val="3"/>
            <charset val="128"/>
          </rPr>
          <t>リストから選択</t>
        </r>
      </text>
    </comment>
    <comment ref="H6" authorId="0" shapeId="0" xr:uid="{00000000-0006-0000-0200-000002000000}">
      <text>
        <r>
          <rPr>
            <sz val="9"/>
            <color indexed="81"/>
            <rFont val="ＭＳ Ｐゴシック"/>
            <family val="3"/>
            <charset val="128"/>
          </rPr>
          <t>1/100秒・１cmまで入力
例）1分56秒2→15620
　　1ｍ20→120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TP570E-118PP</author>
  </authors>
  <commentList>
    <comment ref="G6" authorId="0" shapeId="0" xr:uid="{00000000-0006-0000-0300-000001000000}">
      <text>
        <r>
          <rPr>
            <b/>
            <sz val="9"/>
            <color indexed="81"/>
            <rFont val="ＭＳ Ｐゴシック"/>
            <family val="3"/>
            <charset val="128"/>
          </rPr>
          <t>リストから選択</t>
        </r>
      </text>
    </comment>
    <comment ref="H6" authorId="0" shapeId="0" xr:uid="{00000000-0006-0000-0300-000002000000}">
      <text>
        <r>
          <rPr>
            <sz val="9"/>
            <color indexed="81"/>
            <rFont val="ＭＳ Ｐゴシック"/>
            <family val="3"/>
            <charset val="128"/>
          </rPr>
          <t>1/100秒・１cmまで入力
例）1分56秒2→15620
　　1ｍ20→120</t>
        </r>
      </text>
    </comment>
  </commentList>
</comments>
</file>

<file path=xl/sharedStrings.xml><?xml version="1.0" encoding="utf-8"?>
<sst xmlns="http://schemas.openxmlformats.org/spreadsheetml/2006/main" count="2770" uniqueCount="2258">
  <si>
    <t>２００ｍ</t>
    <phoneticPr fontId="3"/>
  </si>
  <si>
    <t>｜――――追加登録者のみ入力必要――――｜</t>
    <rPh sb="5" eb="7">
      <t>ツイカ</t>
    </rPh>
    <rPh sb="7" eb="9">
      <t>トウロク</t>
    </rPh>
    <rPh sb="9" eb="10">
      <t>シャ</t>
    </rPh>
    <rPh sb="12" eb="14">
      <t>ニュウリョク</t>
    </rPh>
    <rPh sb="14" eb="16">
      <t>ヒツヨウ</t>
    </rPh>
    <phoneticPr fontId="3"/>
  </si>
  <si>
    <t>4X100R</t>
    <phoneticPr fontId="3"/>
  </si>
  <si>
    <t>4X400R</t>
    <phoneticPr fontId="3"/>
  </si>
  <si>
    <t>県下高等学校新人陸上競技大会申込</t>
    <rPh sb="1" eb="2">
      <t>シタ</t>
    </rPh>
    <rPh sb="2" eb="6">
      <t>コウトウガッコウ</t>
    </rPh>
    <rPh sb="6" eb="8">
      <t>シンジン</t>
    </rPh>
    <rPh sb="8" eb="10">
      <t>リクジョウ</t>
    </rPh>
    <phoneticPr fontId="3"/>
  </si>
  <si>
    <t>&gt;2</t>
    <phoneticPr fontId="3"/>
  </si>
  <si>
    <t>3000mSC</t>
    <phoneticPr fontId="3"/>
  </si>
  <si>
    <t>監督名：</t>
    <rPh sb="0" eb="2">
      <t>カントク</t>
    </rPh>
    <rPh sb="2" eb="3">
      <t>メイ</t>
    </rPh>
    <phoneticPr fontId="3"/>
  </si>
  <si>
    <t>tel(携帯)：</t>
    <phoneticPr fontId="3"/>
  </si>
  <si>
    <t>　　各氏名を入力してください。（全角漢字）　</t>
    <rPh sb="2" eb="3">
      <t>カク</t>
    </rPh>
    <rPh sb="3" eb="5">
      <t>シメイ</t>
    </rPh>
    <rPh sb="6" eb="8">
      <t>ニュウリョク</t>
    </rPh>
    <rPh sb="16" eb="18">
      <t>ゼンカク</t>
    </rPh>
    <rPh sb="18" eb="20">
      <t>カンジ</t>
    </rPh>
    <phoneticPr fontId="3"/>
  </si>
  <si>
    <t>個人参加料</t>
    <rPh sb="0" eb="2">
      <t>コジン</t>
    </rPh>
    <rPh sb="2" eb="5">
      <t>サンカリョウ</t>
    </rPh>
    <phoneticPr fontId="3"/>
  </si>
  <si>
    <t>項　目</t>
    <rPh sb="0" eb="1">
      <t>コウ</t>
    </rPh>
    <rPh sb="2" eb="3">
      <t>メ</t>
    </rPh>
    <phoneticPr fontId="3"/>
  </si>
  <si>
    <t>金　額</t>
    <rPh sb="0" eb="1">
      <t>キン</t>
    </rPh>
    <rPh sb="2" eb="3">
      <t>ガク</t>
    </rPh>
    <phoneticPr fontId="3"/>
  </si>
  <si>
    <t>数　量（単価）</t>
    <rPh sb="0" eb="1">
      <t>カズ</t>
    </rPh>
    <rPh sb="2" eb="3">
      <t>リョウ</t>
    </rPh>
    <rPh sb="4" eb="6">
      <t>タンカ</t>
    </rPh>
    <phoneticPr fontId="3"/>
  </si>
  <si>
    <t>DB</t>
    <phoneticPr fontId="3"/>
  </si>
  <si>
    <t>TM</t>
    <phoneticPr fontId="3"/>
  </si>
  <si>
    <t>S1</t>
    <phoneticPr fontId="3"/>
  </si>
  <si>
    <t>S2</t>
    <phoneticPr fontId="3"/>
  </si>
  <si>
    <t>S3</t>
    <phoneticPr fontId="3"/>
  </si>
  <si>
    <t>S4</t>
    <phoneticPr fontId="3"/>
  </si>
  <si>
    <t>S5</t>
    <phoneticPr fontId="3"/>
  </si>
  <si>
    <t>S6</t>
    <phoneticPr fontId="3"/>
  </si>
  <si>
    <t>○</t>
    <phoneticPr fontId="3"/>
  </si>
  <si>
    <t>No</t>
    <phoneticPr fontId="3"/>
  </si>
  <si>
    <t>３０００ｍ</t>
  </si>
  <si>
    <t>４００ｍＨ</t>
  </si>
  <si>
    <t>走高跳</t>
  </si>
  <si>
    <t>走幅跳</t>
  </si>
  <si>
    <t>砲丸投</t>
  </si>
  <si>
    <t>円盤投</t>
  </si>
  <si>
    <t>やり投</t>
  </si>
  <si>
    <t>熊本農</t>
  </si>
  <si>
    <t>玉名</t>
  </si>
  <si>
    <t>熊本工</t>
  </si>
  <si>
    <t>TM</t>
    <phoneticPr fontId="3"/>
  </si>
  <si>
    <t>S4</t>
    <phoneticPr fontId="3"/>
  </si>
  <si>
    <t>S5</t>
    <phoneticPr fontId="3"/>
  </si>
  <si>
    <t>S6</t>
    <phoneticPr fontId="3"/>
  </si>
  <si>
    <t>学校名(略称)：</t>
    <rPh sb="0" eb="2">
      <t>ガッコウ</t>
    </rPh>
    <rPh sb="2" eb="3">
      <t>メイ</t>
    </rPh>
    <rPh sb="4" eb="6">
      <t>リャクショウ</t>
    </rPh>
    <phoneticPr fontId="3"/>
  </si>
  <si>
    <t>ﾌﾘｶﾞﾅ（半角）</t>
    <rPh sb="6" eb="8">
      <t>ハンカク</t>
    </rPh>
    <phoneticPr fontId="3"/>
  </si>
  <si>
    <t>氏  名</t>
    <rPh sb="0" eb="1">
      <t>シ</t>
    </rPh>
    <rPh sb="3" eb="4">
      <t>メイ</t>
    </rPh>
    <phoneticPr fontId="3"/>
  </si>
  <si>
    <t>No</t>
    <phoneticPr fontId="3"/>
  </si>
  <si>
    <t>姓と名の間にｽﾍﾟｰｽ</t>
    <rPh sb="0" eb="1">
      <t>セイ</t>
    </rPh>
    <rPh sb="2" eb="3">
      <t>メイ</t>
    </rPh>
    <rPh sb="4" eb="5">
      <t>アイダ</t>
    </rPh>
    <phoneticPr fontId="3"/>
  </si>
  <si>
    <t>玉名女子</t>
  </si>
  <si>
    <t>学年</t>
    <rPh sb="0" eb="2">
      <t>ガクネン</t>
    </rPh>
    <phoneticPr fontId="3"/>
  </si>
  <si>
    <t>生年月日</t>
    <rPh sb="0" eb="2">
      <t>セイネン</t>
    </rPh>
    <rPh sb="2" eb="4">
      <t>ガッピ</t>
    </rPh>
    <phoneticPr fontId="3"/>
  </si>
  <si>
    <t>5000mＷ</t>
    <phoneticPr fontId="3"/>
  </si>
  <si>
    <t>ﾊﾝﾏｰ投</t>
    <phoneticPr fontId="3"/>
  </si>
  <si>
    <t>○</t>
    <phoneticPr fontId="3"/>
  </si>
  <si>
    <t>１００ｍ</t>
  </si>
  <si>
    <t>２００ｍ</t>
  </si>
  <si>
    <t>４００ｍ</t>
  </si>
  <si>
    <t>８００ｍ</t>
  </si>
  <si>
    <t>１５００ｍ</t>
  </si>
  <si>
    <t>５０００ｍ</t>
  </si>
  <si>
    <t>１１０ｍＨ</t>
  </si>
  <si>
    <t>走高跳</t>
    <rPh sb="0" eb="1">
      <t>ソウ</t>
    </rPh>
    <phoneticPr fontId="3"/>
  </si>
  <si>
    <t>棒高跳</t>
    <rPh sb="0" eb="3">
      <t>ボウタカトビ</t>
    </rPh>
    <phoneticPr fontId="3"/>
  </si>
  <si>
    <t>走幅跳</t>
    <rPh sb="0" eb="1">
      <t>ソウ</t>
    </rPh>
    <phoneticPr fontId="3"/>
  </si>
  <si>
    <t>三段跳</t>
    <rPh sb="0" eb="3">
      <t>サンダントビ</t>
    </rPh>
    <phoneticPr fontId="3"/>
  </si>
  <si>
    <t>砲丸投</t>
    <rPh sb="0" eb="3">
      <t>ホウガンナゲ</t>
    </rPh>
    <phoneticPr fontId="3"/>
  </si>
  <si>
    <t>円盤投</t>
    <rPh sb="0" eb="3">
      <t>エンバンナゲ</t>
    </rPh>
    <phoneticPr fontId="3"/>
  </si>
  <si>
    <t>やり投</t>
    <phoneticPr fontId="3"/>
  </si>
  <si>
    <t>４００ｍＨ</t>
    <phoneticPr fontId="2"/>
  </si>
  <si>
    <t>１００ｍＨ</t>
  </si>
  <si>
    <t>済々黌</t>
  </si>
  <si>
    <t>牛深</t>
  </si>
  <si>
    <t>熊本</t>
  </si>
  <si>
    <t>熊本西</t>
  </si>
  <si>
    <t>熊本商</t>
  </si>
  <si>
    <t>北稜</t>
  </si>
  <si>
    <t>玉名工</t>
  </si>
  <si>
    <t>鹿本</t>
  </si>
  <si>
    <t>鹿本商工</t>
  </si>
  <si>
    <t>鹿本農</t>
  </si>
  <si>
    <t>菊池</t>
  </si>
  <si>
    <t>菊池農</t>
  </si>
  <si>
    <t>大津</t>
  </si>
  <si>
    <t>翔陽</t>
  </si>
  <si>
    <t>小国</t>
  </si>
  <si>
    <t>高森</t>
  </si>
  <si>
    <t>御船</t>
  </si>
  <si>
    <t>甲佐</t>
  </si>
  <si>
    <t>矢部</t>
  </si>
  <si>
    <t>宇土</t>
  </si>
  <si>
    <t>松橋</t>
  </si>
  <si>
    <t>小川工</t>
  </si>
  <si>
    <t>八代</t>
  </si>
  <si>
    <t>八代東</t>
  </si>
  <si>
    <t>八代工</t>
  </si>
  <si>
    <t>八代農</t>
  </si>
  <si>
    <t>芦北</t>
  </si>
  <si>
    <t>人吉</t>
  </si>
  <si>
    <t>南稜</t>
  </si>
  <si>
    <t>球磨工</t>
  </si>
  <si>
    <t>天草</t>
  </si>
  <si>
    <t>天草工</t>
  </si>
  <si>
    <t>熊本北</t>
  </si>
  <si>
    <t>東稜</t>
  </si>
  <si>
    <t>熊本聾</t>
  </si>
  <si>
    <t>九州学院</t>
  </si>
  <si>
    <t>尚絅</t>
  </si>
  <si>
    <t>開新</t>
  </si>
  <si>
    <t>慶誠</t>
  </si>
  <si>
    <t>秀岳館</t>
  </si>
  <si>
    <t>有明</t>
  </si>
  <si>
    <t>文徳</t>
  </si>
  <si>
    <t>真和</t>
  </si>
  <si>
    <t>城北</t>
  </si>
  <si>
    <t>種目名</t>
    <rPh sb="0" eb="2">
      <t>シュモク</t>
    </rPh>
    <rPh sb="2" eb="3">
      <t>メイ</t>
    </rPh>
    <phoneticPr fontId="3"/>
  </si>
  <si>
    <t>最高記録</t>
    <rPh sb="0" eb="2">
      <t>サイコウ</t>
    </rPh>
    <rPh sb="2" eb="4">
      <t>キロク</t>
    </rPh>
    <phoneticPr fontId="3"/>
  </si>
  <si>
    <t>S1</t>
    <phoneticPr fontId="3"/>
  </si>
  <si>
    <t>S2</t>
    <phoneticPr fontId="3"/>
  </si>
  <si>
    <t>S3</t>
    <phoneticPr fontId="3"/>
  </si>
  <si>
    <t>DB</t>
    <phoneticPr fontId="3"/>
  </si>
  <si>
    <t>登録番号</t>
    <rPh sb="0" eb="2">
      <t>トウロク</t>
    </rPh>
    <rPh sb="2" eb="4">
      <t>バンゴウ</t>
    </rPh>
    <phoneticPr fontId="3"/>
  </si>
  <si>
    <t>種目名</t>
  </si>
  <si>
    <t>男子種目</t>
    <rPh sb="0" eb="2">
      <t>ダンシ</t>
    </rPh>
    <rPh sb="2" eb="4">
      <t>シュモク</t>
    </rPh>
    <phoneticPr fontId="3"/>
  </si>
  <si>
    <t>種目１</t>
    <rPh sb="0" eb="2">
      <t>シュモク</t>
    </rPh>
    <phoneticPr fontId="3"/>
  </si>
  <si>
    <t>種目２</t>
    <rPh sb="0" eb="2">
      <t>シュモク</t>
    </rPh>
    <phoneticPr fontId="3"/>
  </si>
  <si>
    <t>女子種目</t>
    <rPh sb="0" eb="2">
      <t>ジョシ</t>
    </rPh>
    <rPh sb="2" eb="4">
      <t>シュモク</t>
    </rPh>
    <phoneticPr fontId="3"/>
  </si>
  <si>
    <t>学校長名：</t>
    <rPh sb="0" eb="3">
      <t>ガッコウチョウ</t>
    </rPh>
    <rPh sb="3" eb="4">
      <t>メイ</t>
    </rPh>
    <phoneticPr fontId="3"/>
  </si>
  <si>
    <t>熊本国府</t>
  </si>
  <si>
    <t>熊本信愛</t>
  </si>
  <si>
    <t>熊本中央</t>
  </si>
  <si>
    <t>内　　　訳</t>
    <rPh sb="0" eb="1">
      <t>ウチ</t>
    </rPh>
    <rPh sb="4" eb="5">
      <t>ヤク</t>
    </rPh>
    <phoneticPr fontId="3"/>
  </si>
  <si>
    <t>湧心館</t>
  </si>
  <si>
    <t>N1</t>
    <phoneticPr fontId="3"/>
  </si>
  <si>
    <t>N2</t>
    <phoneticPr fontId="3"/>
  </si>
  <si>
    <t>参加料請求明細</t>
    <rPh sb="0" eb="2">
      <t>サンカ</t>
    </rPh>
    <rPh sb="2" eb="3">
      <t>リョウ</t>
    </rPh>
    <rPh sb="3" eb="5">
      <t>セイキュウ</t>
    </rPh>
    <rPh sb="5" eb="7">
      <t>メイサイ</t>
    </rPh>
    <phoneticPr fontId="3"/>
  </si>
  <si>
    <t>七種競技</t>
    <rPh sb="0" eb="1">
      <t>7</t>
    </rPh>
    <rPh sb="1" eb="2">
      <t>シュ</t>
    </rPh>
    <rPh sb="2" eb="4">
      <t>キョウギ</t>
    </rPh>
    <phoneticPr fontId="3"/>
  </si>
  <si>
    <t>八種競技</t>
    <rPh sb="0" eb="1">
      <t>8</t>
    </rPh>
    <rPh sb="1" eb="2">
      <t>シュ</t>
    </rPh>
    <rPh sb="2" eb="4">
      <t>キョウギ</t>
    </rPh>
    <phoneticPr fontId="3"/>
  </si>
  <si>
    <t>５０００mＷ</t>
    <phoneticPr fontId="3"/>
  </si>
  <si>
    <t>第一</t>
  </si>
  <si>
    <t>第二</t>
  </si>
  <si>
    <t>熊本学園大付</t>
  </si>
  <si>
    <t>水俣</t>
  </si>
  <si>
    <t>必由館</t>
  </si>
  <si>
    <t>千原台</t>
  </si>
  <si>
    <t>棒高跳</t>
    <rPh sb="0" eb="1">
      <t>ボウ</t>
    </rPh>
    <rPh sb="1" eb="2">
      <t>タカ</t>
    </rPh>
    <rPh sb="2" eb="3">
      <t>ト</t>
    </rPh>
    <phoneticPr fontId="3"/>
  </si>
  <si>
    <t>三段跳</t>
    <rPh sb="0" eb="2">
      <t>サンダン</t>
    </rPh>
    <rPh sb="2" eb="3">
      <t>ト</t>
    </rPh>
    <phoneticPr fontId="3"/>
  </si>
  <si>
    <t>ハンマー投</t>
    <rPh sb="4" eb="5">
      <t>ナ</t>
    </rPh>
    <phoneticPr fontId="3"/>
  </si>
  <si>
    <t>振込金額</t>
    <rPh sb="0" eb="2">
      <t>フリコミ</t>
    </rPh>
    <rPh sb="2" eb="4">
      <t>キンガク</t>
    </rPh>
    <rPh sb="3" eb="4">
      <t>ガク</t>
    </rPh>
    <phoneticPr fontId="3"/>
  </si>
  <si>
    <t>専大熊本</t>
    <rPh sb="2" eb="4">
      <t>クマモト</t>
    </rPh>
    <phoneticPr fontId="3"/>
  </si>
  <si>
    <t>はばたき支援</t>
  </si>
  <si>
    <t>ひのくに支援</t>
  </si>
  <si>
    <t>鏡わかあゆ</t>
  </si>
  <si>
    <t>男子</t>
    <rPh sb="0" eb="2">
      <t>ダンシ</t>
    </rPh>
    <phoneticPr fontId="1"/>
  </si>
  <si>
    <t>女子</t>
    <rPh sb="0" eb="2">
      <t>ジョシ</t>
    </rPh>
    <phoneticPr fontId="1"/>
  </si>
  <si>
    <t>～</t>
  </si>
  <si>
    <t>1341～1400は予備番号</t>
    <rPh sb="10" eb="14">
      <t>ヨビバンゴウ</t>
    </rPh>
    <phoneticPr fontId="3"/>
  </si>
  <si>
    <t>946～1000までは予備番号</t>
    <rPh sb="11" eb="15">
      <t>ヨビバンゴウ</t>
    </rPh>
    <phoneticPr fontId="3"/>
  </si>
  <si>
    <t>東海大星翔</t>
    <rPh sb="3" eb="4">
      <t>ホシ</t>
    </rPh>
    <rPh sb="4" eb="5">
      <t>ショウ</t>
    </rPh>
    <phoneticPr fontId="1"/>
  </si>
  <si>
    <t>岱志</t>
    <rPh sb="0" eb="1">
      <t>タイ</t>
    </rPh>
    <rPh sb="1" eb="2">
      <t>シ</t>
    </rPh>
    <phoneticPr fontId="1"/>
  </si>
  <si>
    <t>熊本マリスト</t>
    <rPh sb="0" eb="2">
      <t>クマモト</t>
    </rPh>
    <phoneticPr fontId="1"/>
  </si>
  <si>
    <t>ルーテル学院</t>
    <rPh sb="4" eb="6">
      <t>ガクイン</t>
    </rPh>
    <phoneticPr fontId="1"/>
  </si>
  <si>
    <t>阿蘇中央</t>
    <rPh sb="2" eb="4">
      <t>チュウオウ</t>
    </rPh>
    <phoneticPr fontId="1"/>
  </si>
  <si>
    <t>1406~1500まで予備番号</t>
    <rPh sb="11" eb="15">
      <t>ヨビバンゴウ</t>
    </rPh>
    <phoneticPr fontId="3"/>
  </si>
  <si>
    <t>熊本盲</t>
    <rPh sb="0" eb="2">
      <t>クマモト</t>
    </rPh>
    <rPh sb="2" eb="3">
      <t>モウ</t>
    </rPh>
    <phoneticPr fontId="1"/>
  </si>
  <si>
    <t>かがやき支援</t>
    <rPh sb="4" eb="6">
      <t>シエン</t>
    </rPh>
    <phoneticPr fontId="1"/>
  </si>
  <si>
    <t>八代清流</t>
    <rPh sb="2" eb="4">
      <t>セイリュウ</t>
    </rPh>
    <phoneticPr fontId="1"/>
  </si>
  <si>
    <t>1581～1700まで予備番号</t>
    <rPh sb="11" eb="15">
      <t>ヨビバンゴウ</t>
    </rPh>
    <phoneticPr fontId="3"/>
  </si>
  <si>
    <t>熊本高専熊本</t>
    <rPh sb="4" eb="6">
      <t>クマモト</t>
    </rPh>
    <phoneticPr fontId="1"/>
  </si>
  <si>
    <t>熊本高専八代</t>
    <rPh sb="4" eb="6">
      <t>ヤツシロ</t>
    </rPh>
    <phoneticPr fontId="1"/>
  </si>
  <si>
    <t>球磨中央</t>
    <rPh sb="0" eb="2">
      <t>クマ</t>
    </rPh>
    <rPh sb="2" eb="4">
      <t>チュウオウ</t>
    </rPh>
    <phoneticPr fontId="1"/>
  </si>
  <si>
    <t>拓心本渡</t>
    <rPh sb="0" eb="1">
      <t>タク</t>
    </rPh>
    <rPh sb="1" eb="2">
      <t>シン</t>
    </rPh>
    <rPh sb="2" eb="4">
      <t>ホンド</t>
    </rPh>
    <phoneticPr fontId="1"/>
  </si>
  <si>
    <t>上天草</t>
    <rPh sb="0" eb="1">
      <t>ウエ</t>
    </rPh>
    <rPh sb="1" eb="3">
      <t>アマクサ</t>
    </rPh>
    <phoneticPr fontId="1"/>
  </si>
  <si>
    <r>
      <t xml:space="preserve">申込み方法
</t>
    </r>
    <r>
      <rPr>
        <sz val="11"/>
        <rFont val="ＭＳ Ｐゴシック"/>
        <family val="3"/>
        <charset val="128"/>
      </rPr>
      <t xml:space="preserve">
・最高記録の入力がないと、最下位者として番組編成されます。（未公認記録可）
・入力後必ず印刷をして、大会当日学校長印のあるものを、受付に提出してください。
・登録費・参加料の合計は自動で計算されます。別途口座振り込みになります。</t>
    </r>
    <rPh sb="0" eb="2">
      <t>モウシコ</t>
    </rPh>
    <rPh sb="3" eb="5">
      <t>ホウホウ</t>
    </rPh>
    <rPh sb="8" eb="10">
      <t>サイコウ</t>
    </rPh>
    <rPh sb="10" eb="12">
      <t>キロク</t>
    </rPh>
    <rPh sb="13" eb="15">
      <t>ニュウリョク</t>
    </rPh>
    <rPh sb="20" eb="23">
      <t>サイカイ</t>
    </rPh>
    <rPh sb="23" eb="24">
      <t>シャ</t>
    </rPh>
    <rPh sb="27" eb="29">
      <t>バングミ</t>
    </rPh>
    <rPh sb="29" eb="31">
      <t>ヘンセイ</t>
    </rPh>
    <rPh sb="37" eb="38">
      <t>ミ</t>
    </rPh>
    <rPh sb="38" eb="40">
      <t>コウニン</t>
    </rPh>
    <rPh sb="40" eb="42">
      <t>キロク</t>
    </rPh>
    <rPh sb="42" eb="43">
      <t>カ</t>
    </rPh>
    <rPh sb="46" eb="48">
      <t>ニュウリョク</t>
    </rPh>
    <rPh sb="48" eb="49">
      <t>ゴ</t>
    </rPh>
    <rPh sb="49" eb="50">
      <t>カナラ</t>
    </rPh>
    <rPh sb="51" eb="53">
      <t>インサツ</t>
    </rPh>
    <rPh sb="57" eb="59">
      <t>タイカイ</t>
    </rPh>
    <rPh sb="59" eb="61">
      <t>トウジツ</t>
    </rPh>
    <rPh sb="61" eb="64">
      <t>ガッコウチョウ</t>
    </rPh>
    <rPh sb="64" eb="65">
      <t>イン</t>
    </rPh>
    <rPh sb="72" eb="74">
      <t>ウケツケ</t>
    </rPh>
    <rPh sb="75" eb="77">
      <t>テイシュツ</t>
    </rPh>
    <rPh sb="86" eb="89">
      <t>トウロクヒ</t>
    </rPh>
    <rPh sb="97" eb="99">
      <t>ジドウ</t>
    </rPh>
    <rPh sb="100" eb="102">
      <t>ケイサン</t>
    </rPh>
    <rPh sb="107" eb="109">
      <t>ベット</t>
    </rPh>
    <rPh sb="109" eb="111">
      <t>コウザ</t>
    </rPh>
    <rPh sb="111" eb="112">
      <t>フ</t>
    </rPh>
    <rPh sb="113" eb="114">
      <t>コ</t>
    </rPh>
    <phoneticPr fontId="3"/>
  </si>
  <si>
    <t>R ６
男 子</t>
    <rPh sb="4" eb="5">
      <t>オトコ</t>
    </rPh>
    <rPh sb="6" eb="7">
      <t>コ</t>
    </rPh>
    <phoneticPr fontId="3"/>
  </si>
  <si>
    <t>R６
女 子</t>
    <rPh sb="3" eb="4">
      <t>ジョ</t>
    </rPh>
    <rPh sb="5" eb="6">
      <t>コ</t>
    </rPh>
    <phoneticPr fontId="3"/>
  </si>
  <si>
    <t>吉本  龍馬</t>
  </si>
  <si>
    <t>立花  賢信</t>
  </si>
  <si>
    <t>和田  佳大</t>
  </si>
  <si>
    <t>松田  大輝</t>
  </si>
  <si>
    <t>藤本  渉</t>
  </si>
  <si>
    <t>長谷  蓮</t>
  </si>
  <si>
    <t>井芹  宗介</t>
  </si>
  <si>
    <t>夏原  功至</t>
  </si>
  <si>
    <t>木佐木  煌仁</t>
  </si>
  <si>
    <t>藤井  秋静</t>
  </si>
  <si>
    <t>森川  優良</t>
  </si>
  <si>
    <t>平野  圭悟</t>
  </si>
  <si>
    <t>川上  真寛</t>
  </si>
  <si>
    <t>緒方  崚太郎</t>
  </si>
  <si>
    <t>橋本  泰志</t>
  </si>
  <si>
    <t>平野  真聖</t>
  </si>
  <si>
    <t>古賀  章太</t>
  </si>
  <si>
    <t>中村  哲翔</t>
  </si>
  <si>
    <t>渡辺  悠仁</t>
  </si>
  <si>
    <t>森  煌稀</t>
  </si>
  <si>
    <t>折尾  感</t>
  </si>
  <si>
    <t>淺野  友喜</t>
  </si>
  <si>
    <t>石原  蒼太</t>
  </si>
  <si>
    <t>谷  亨太</t>
  </si>
  <si>
    <t>濵田  昊希</t>
  </si>
  <si>
    <t>横田  悠希</t>
  </si>
  <si>
    <t>藤川  善</t>
  </si>
  <si>
    <t>上林  俐智</t>
  </si>
  <si>
    <t>森山  空</t>
  </si>
  <si>
    <t>今村  成那</t>
  </si>
  <si>
    <t>梅田  桔市</t>
  </si>
  <si>
    <t>西園  多聞</t>
  </si>
  <si>
    <t>江島  昊</t>
  </si>
  <si>
    <t>山下  陽平</t>
  </si>
  <si>
    <t>緒方  悠大</t>
  </si>
  <si>
    <t>今村  壱徹</t>
  </si>
  <si>
    <t>山本  朔大朗</t>
  </si>
  <si>
    <t>北田  翔大</t>
  </si>
  <si>
    <t>中村  龍之介</t>
  </si>
  <si>
    <t>荒木  玄帥</t>
  </si>
  <si>
    <t>國田  晋之介</t>
  </si>
  <si>
    <t>戸上  晃希</t>
  </si>
  <si>
    <t>西川  宇竜</t>
  </si>
  <si>
    <t>吉田  与絆</t>
  </si>
  <si>
    <t>川辰  そら</t>
  </si>
  <si>
    <t>後藤  悠輝</t>
  </si>
  <si>
    <t>髙瀬  新太</t>
  </si>
  <si>
    <t>山口  玲王</t>
  </si>
  <si>
    <t>立山  瑠梛</t>
  </si>
  <si>
    <t>後藤  煌稀</t>
  </si>
  <si>
    <t>榮田  碧生</t>
  </si>
  <si>
    <t>山下  僚太</t>
  </si>
  <si>
    <t>坂下  湧信</t>
  </si>
  <si>
    <t>平川  倖大</t>
  </si>
  <si>
    <t>森川  颯太</t>
  </si>
  <si>
    <t>山内  浩矢</t>
  </si>
  <si>
    <t>筌場  大和</t>
  </si>
  <si>
    <t>園田  健流</t>
  </si>
  <si>
    <t>山口  蓮珠</t>
  </si>
  <si>
    <t>吉田  好佑</t>
  </si>
  <si>
    <t>山下  航輝</t>
  </si>
  <si>
    <t>満塩  琉惺</t>
  </si>
  <si>
    <t>福島  颯太</t>
  </si>
  <si>
    <t>津野  晃成</t>
  </si>
  <si>
    <t>牧本  晃志郎</t>
  </si>
  <si>
    <t>楠田  翔磨</t>
  </si>
  <si>
    <t>江藤  漢太</t>
  </si>
  <si>
    <t>坂田  侑叶</t>
  </si>
  <si>
    <t>中尾  颯汰</t>
  </si>
  <si>
    <t>田中  汐音</t>
  </si>
  <si>
    <t>岩﨑  彌優斗</t>
  </si>
  <si>
    <t>辻口  夏輝</t>
  </si>
  <si>
    <t>立花  大路</t>
  </si>
  <si>
    <t>中川  達喜</t>
  </si>
  <si>
    <t>武田  京介</t>
  </si>
  <si>
    <t>堤  太志</t>
  </si>
  <si>
    <t>原  光希</t>
  </si>
  <si>
    <t>松村  洋</t>
  </si>
  <si>
    <t>佐藤  漣音</t>
  </si>
  <si>
    <t>佐藤  陽斗</t>
  </si>
  <si>
    <t>佐藤  拓武</t>
  </si>
  <si>
    <t>工藤  幹大</t>
  </si>
  <si>
    <t>本田  兆</t>
  </si>
  <si>
    <t>住永  吉嶺</t>
  </si>
  <si>
    <t>村上  陽真</t>
  </si>
  <si>
    <t>中島  海夢</t>
  </si>
  <si>
    <t>桑原  圭吾</t>
  </si>
  <si>
    <t>原  広樹</t>
  </si>
  <si>
    <t>平川  義都</t>
  </si>
  <si>
    <t>飯牟禮  宇宙</t>
  </si>
  <si>
    <t>古閑  啓楽</t>
  </si>
  <si>
    <t>宮田  大貴</t>
  </si>
  <si>
    <t>木下  瑠人</t>
  </si>
  <si>
    <t>西島  龍聖</t>
  </si>
  <si>
    <t>福島  礼哉</t>
  </si>
  <si>
    <t>古家  綾虎</t>
  </si>
  <si>
    <t>湯村  虎太朗</t>
  </si>
  <si>
    <t>北村  隼人</t>
  </si>
  <si>
    <t>寺田  伊央里</t>
  </si>
  <si>
    <t>鈴木  幸寿</t>
  </si>
  <si>
    <t>在原  大聖</t>
  </si>
  <si>
    <t>松本  輝龍</t>
  </si>
  <si>
    <t>廣松  大智</t>
  </si>
  <si>
    <t>右田  蓮</t>
  </si>
  <si>
    <t>實取  拓海</t>
  </si>
  <si>
    <t>村上  倫太郎</t>
  </si>
  <si>
    <t>小嶋  翔太</t>
  </si>
  <si>
    <t>川上  千翔</t>
  </si>
  <si>
    <t>小島  幹大</t>
  </si>
  <si>
    <t>川島  蓮</t>
  </si>
  <si>
    <t>林﨑  哲平</t>
  </si>
  <si>
    <t>島本  瑛太</t>
  </si>
  <si>
    <t>井野  響夜</t>
  </si>
  <si>
    <t>谷脇  光輝</t>
  </si>
  <si>
    <t>武内  柊磨</t>
  </si>
  <si>
    <t>中川  蒼介</t>
  </si>
  <si>
    <t>上野  璃久</t>
  </si>
  <si>
    <t>白戸  駿平</t>
  </si>
  <si>
    <t>馬場  湧楽</t>
  </si>
  <si>
    <t>阿南  晴斗</t>
  </si>
  <si>
    <t>板楠  天斗</t>
  </si>
  <si>
    <t>寺田  吏玖</t>
  </si>
  <si>
    <t>宮内  悠吾</t>
  </si>
  <si>
    <t>宮田  大誠</t>
  </si>
  <si>
    <t>渡辺  刹凪</t>
  </si>
  <si>
    <t>野島  心</t>
  </si>
  <si>
    <t>春木  雄斗</t>
  </si>
  <si>
    <t>仁田水  心護</t>
  </si>
  <si>
    <t>嶋田  伍朗</t>
  </si>
  <si>
    <t>増田  龍樹</t>
  </si>
  <si>
    <t>小柴  馨</t>
  </si>
  <si>
    <t>中岡  優斗</t>
  </si>
  <si>
    <t>杉本  守</t>
  </si>
  <si>
    <t>千代森  心海</t>
  </si>
  <si>
    <t>田口  征尚</t>
  </si>
  <si>
    <t>大平  眞也</t>
  </si>
  <si>
    <t>米村  謙伸</t>
  </si>
  <si>
    <t>東本  健史</t>
  </si>
  <si>
    <t>元田  大翔</t>
  </si>
  <si>
    <t>渡並  大心</t>
  </si>
  <si>
    <t>畑本  翔太</t>
  </si>
  <si>
    <t>江崎  桜雅</t>
  </si>
  <si>
    <t>坂田  惟歩希</t>
  </si>
  <si>
    <t>上田  康貴</t>
  </si>
  <si>
    <t>森谷  太智</t>
  </si>
  <si>
    <t>浦里  蒼空</t>
  </si>
  <si>
    <t>吉永  昊生</t>
  </si>
  <si>
    <t>舞弓  昴</t>
  </si>
  <si>
    <t>岡本  来輝</t>
  </si>
  <si>
    <t>山下  未來</t>
  </si>
  <si>
    <t>近藤  奏夢</t>
  </si>
  <si>
    <t>中村  昊心</t>
  </si>
  <si>
    <t>浦川  一心</t>
  </si>
  <si>
    <t>早坂  幸恩</t>
  </si>
  <si>
    <t>上野  翔矢</t>
  </si>
  <si>
    <t>畑中  莉空</t>
  </si>
  <si>
    <t>諏訪  順一</t>
  </si>
  <si>
    <t>山下  拓斗</t>
  </si>
  <si>
    <t>吉海  颯祐</t>
  </si>
  <si>
    <t>橋本  大和</t>
  </si>
  <si>
    <t>上原  隆雅</t>
  </si>
  <si>
    <t>小原  真雄</t>
  </si>
  <si>
    <t>山本  光希</t>
  </si>
  <si>
    <t>吉田  怜斗</t>
  </si>
  <si>
    <t>山下  修弥</t>
  </si>
  <si>
    <t>山口  歩蓮</t>
  </si>
  <si>
    <t>遠山  允基</t>
  </si>
  <si>
    <t>北崎  由真</t>
  </si>
  <si>
    <t>吉武  想太</t>
  </si>
  <si>
    <t>山内  悠雅</t>
  </si>
  <si>
    <t>尾方  瑛基</t>
  </si>
  <si>
    <t>尾方  颯志</t>
  </si>
  <si>
    <t>恒松  直希</t>
  </si>
  <si>
    <t>藤田  奏夢</t>
  </si>
  <si>
    <t>川越  裕陽</t>
  </si>
  <si>
    <t>土屋  漣</t>
  </si>
  <si>
    <t>本田  神斗</t>
  </si>
  <si>
    <t>西  凛太</t>
  </si>
  <si>
    <t>宮本  咲人</t>
  </si>
  <si>
    <t>坂田  剛琉</t>
  </si>
  <si>
    <t>石川  義輝</t>
  </si>
  <si>
    <t>財部  颯真</t>
  </si>
  <si>
    <t>中村  心人</t>
  </si>
  <si>
    <t>大無田  健登</t>
  </si>
  <si>
    <t>岩本  大輝</t>
  </si>
  <si>
    <t>秋丸  道</t>
  </si>
  <si>
    <t>東  亜蓮</t>
  </si>
  <si>
    <t>蓑毛  悠琥</t>
  </si>
  <si>
    <t>橋本  來宝</t>
  </si>
  <si>
    <t>上野  一陽</t>
  </si>
  <si>
    <t>淋  優人</t>
  </si>
  <si>
    <t>一山  悠真</t>
  </si>
  <si>
    <t>溝辺  仁空</t>
  </si>
  <si>
    <t>川辺  陸斗</t>
  </si>
  <si>
    <t>岩﨑  倖</t>
  </si>
  <si>
    <t>元田  智哉</t>
  </si>
  <si>
    <t>山下  晃尚</t>
  </si>
  <si>
    <t>正角  太一</t>
  </si>
  <si>
    <t>玉田  直己</t>
  </si>
  <si>
    <t>谷垣内  颯良</t>
  </si>
  <si>
    <t>三井  翔太</t>
  </si>
  <si>
    <t>平道  大和</t>
  </si>
  <si>
    <t>若杉  洋音</t>
  </si>
  <si>
    <t>大迫  彩輝</t>
  </si>
  <si>
    <t>大島  逞蒼</t>
  </si>
  <si>
    <t>宮﨑  逞光</t>
  </si>
  <si>
    <t>原田  悠聖</t>
  </si>
  <si>
    <t>吉本  蓮</t>
  </si>
  <si>
    <t>浦田  聖波</t>
  </si>
  <si>
    <t>松野  七星</t>
  </si>
  <si>
    <t>平岡  滉絆</t>
  </si>
  <si>
    <t>清水  暖矢</t>
  </si>
  <si>
    <t>谷本  泰雅</t>
  </si>
  <si>
    <t>岩本  桜太朗</t>
  </si>
  <si>
    <t>酒井  月輝</t>
  </si>
  <si>
    <t>竹邊  航志</t>
  </si>
  <si>
    <t>松村  大</t>
  </si>
  <si>
    <t>柳瀬  日馬</t>
  </si>
  <si>
    <t>山下  泰輝</t>
  </si>
  <si>
    <t>米原  慶次</t>
  </si>
  <si>
    <t>入江  璃旺</t>
  </si>
  <si>
    <t>瀬川  遥樹</t>
  </si>
  <si>
    <t>永野  宏弥</t>
  </si>
  <si>
    <t>石川  洸心</t>
  </si>
  <si>
    <t>久保  和寛</t>
  </si>
  <si>
    <t>近藤  優羽</t>
  </si>
  <si>
    <t>田中  允紳</t>
  </si>
  <si>
    <t>永本  湊士</t>
  </si>
  <si>
    <t>渕上  颯大</t>
  </si>
  <si>
    <t>薮田  舷希</t>
  </si>
  <si>
    <t>山川  竜臣</t>
  </si>
  <si>
    <t>山﨑  侑樹</t>
  </si>
  <si>
    <t>吉村  伊織</t>
  </si>
  <si>
    <t>米原  蓮</t>
  </si>
  <si>
    <t>吉良  創太郎</t>
  </si>
  <si>
    <t>小森  惺太</t>
  </si>
  <si>
    <t>伊藤  豪彦</t>
  </si>
  <si>
    <t>稲益  慧</t>
  </si>
  <si>
    <t>續  蒼志</t>
  </si>
  <si>
    <t>内藤  成紀</t>
  </si>
  <si>
    <t>松本  歩</t>
  </si>
  <si>
    <t>児玉  統志郎</t>
  </si>
  <si>
    <t>津志田  春樹</t>
  </si>
  <si>
    <t>楠  景伍</t>
  </si>
  <si>
    <t>髙本  季葉</t>
  </si>
  <si>
    <t>高橋  佑弥</t>
  </si>
  <si>
    <t>岡山  凌大</t>
  </si>
  <si>
    <t>内田  渉太</t>
  </si>
  <si>
    <t>高橋  大和</t>
  </si>
  <si>
    <t>住吉  亨太</t>
  </si>
  <si>
    <t>野尻  佑</t>
  </si>
  <si>
    <t>田尻  琉晟</t>
  </si>
  <si>
    <t>竹本  温都</t>
  </si>
  <si>
    <t>碇野  司</t>
  </si>
  <si>
    <t>海老原  誠</t>
  </si>
  <si>
    <t>永田  蒼</t>
  </si>
  <si>
    <t>中  龍誠</t>
  </si>
  <si>
    <t>西岡  幸恩</t>
  </si>
  <si>
    <t>一瀬  愛翔</t>
  </si>
  <si>
    <t>枦山  智哉</t>
  </si>
  <si>
    <t>長野  虎太郎</t>
  </si>
  <si>
    <t>野田  隆行</t>
  </si>
  <si>
    <t>岩﨑  希空</t>
  </si>
  <si>
    <t>大坪  龍門</t>
  </si>
  <si>
    <t>蓮池  雄剛</t>
  </si>
  <si>
    <t>福原  歩</t>
  </si>
  <si>
    <t>白石  聖弥</t>
  </si>
  <si>
    <t>國武  春志</t>
  </si>
  <si>
    <t>水谷  蒼空</t>
  </si>
  <si>
    <t>水野  結太</t>
  </si>
  <si>
    <t>内田  敬尊</t>
  </si>
  <si>
    <t>城下  敬之介</t>
  </si>
  <si>
    <t>宮本  岳虎</t>
  </si>
  <si>
    <t>道済  響月</t>
  </si>
  <si>
    <t>鷹巣  心勢</t>
  </si>
  <si>
    <t>松野  響</t>
  </si>
  <si>
    <t>嶋崎  有真</t>
  </si>
  <si>
    <t>藤本  晴大</t>
  </si>
  <si>
    <t>宇佐川  玲央</t>
  </si>
  <si>
    <t>鎌田  大獅</t>
  </si>
  <si>
    <t>植田  漣人</t>
  </si>
  <si>
    <t>川内  侑</t>
  </si>
  <si>
    <t>山下  京桃</t>
  </si>
  <si>
    <t>平田  拓海</t>
  </si>
  <si>
    <t>大田  銀二</t>
  </si>
  <si>
    <t>原口  晃希</t>
  </si>
  <si>
    <t>島田  寛大</t>
  </si>
  <si>
    <t>林  侑紀斗</t>
  </si>
  <si>
    <t>小玉  航大</t>
  </si>
  <si>
    <t>興梠  裕哉</t>
  </si>
  <si>
    <t>興梠  亜蘭</t>
  </si>
  <si>
    <t>前川  幸太</t>
  </si>
  <si>
    <t>野田  碧生</t>
  </si>
  <si>
    <t>林田  倫玖</t>
  </si>
  <si>
    <t>加藤  優成</t>
  </si>
  <si>
    <t>日野  恵心</t>
  </si>
  <si>
    <t>宇藤  吟平</t>
  </si>
  <si>
    <t>山形  優太</t>
  </si>
  <si>
    <t>田中  聖羅</t>
  </si>
  <si>
    <t>重富  永遠</t>
  </si>
  <si>
    <t>河野  眞周</t>
  </si>
  <si>
    <t>宮本  将光</t>
  </si>
  <si>
    <t>藤田  叶志</t>
  </si>
  <si>
    <t>野崎  奨真</t>
  </si>
  <si>
    <t>佐藤  悠仁</t>
  </si>
  <si>
    <t>中村  公亮</t>
  </si>
  <si>
    <t>椿山  正</t>
  </si>
  <si>
    <t>園田  征</t>
  </si>
  <si>
    <t>豊田  賢太郎</t>
  </si>
  <si>
    <t>浅井  飛慧</t>
  </si>
  <si>
    <t>志方  眞</t>
  </si>
  <si>
    <t>藤本  幸大</t>
  </si>
  <si>
    <t>松尾  空</t>
  </si>
  <si>
    <t>西山  綾大</t>
  </si>
  <si>
    <t>永松  由宇里</t>
  </si>
  <si>
    <t>坂本  瑛心</t>
  </si>
  <si>
    <t>田中  蒼人</t>
  </si>
  <si>
    <t>上村  太陽</t>
  </si>
  <si>
    <t>松田  拳祈</t>
  </si>
  <si>
    <t>宮野  拓海</t>
  </si>
  <si>
    <t>山本  伶響</t>
  </si>
  <si>
    <t>大川  祐輝</t>
  </si>
  <si>
    <t>田村  陽裕</t>
  </si>
  <si>
    <t>谷川  聖</t>
  </si>
  <si>
    <t>小橋  昂央</t>
  </si>
  <si>
    <t>田島  健祐</t>
  </si>
  <si>
    <t>鶴留  颯人</t>
  </si>
  <si>
    <t>天草拓心</t>
    <rPh sb="0" eb="2">
      <t>アマクサ</t>
    </rPh>
    <rPh sb="2" eb="3">
      <t>タク</t>
    </rPh>
    <rPh sb="3" eb="4">
      <t>シン</t>
    </rPh>
    <phoneticPr fontId="1"/>
  </si>
  <si>
    <t>ﾔﾏｶﾞﾀ ﾕｳﾀ</t>
  </si>
  <si>
    <t>ﾀﾅｶ ｾｲﾗ</t>
  </si>
  <si>
    <t>ｼｹﾞﾄﾐ ﾄﾜ</t>
  </si>
  <si>
    <t>ｶﾜﾉ ﾏｼﾕｳ</t>
  </si>
  <si>
    <t>ﾐﾔﾓﾄ ﾏｻﾃﾙ</t>
  </si>
  <si>
    <t>ﾌｼﾞﾀ ﾄｼ</t>
  </si>
  <si>
    <t>ﾉｻﾞｷ ｼｮｳﾏ</t>
  </si>
  <si>
    <t>ｻﾄｳ ﾕｳｼﾞﾝ</t>
  </si>
  <si>
    <t>令和７年度　全九州高等学校体育大会
第４３回全九州高等学校新人陸上競技対校選手権大会申込熊本県予選大会</t>
    <rPh sb="0" eb="2">
      <t>レイワ</t>
    </rPh>
    <rPh sb="3" eb="5">
      <t>ネンド</t>
    </rPh>
    <rPh sb="6" eb="7">
      <t>ゼン</t>
    </rPh>
    <rPh sb="7" eb="9">
      <t>キュウシュウ</t>
    </rPh>
    <rPh sb="9" eb="11">
      <t>コウトウ</t>
    </rPh>
    <rPh sb="11" eb="13">
      <t>ガッコウ</t>
    </rPh>
    <rPh sb="13" eb="15">
      <t>タイイク</t>
    </rPh>
    <rPh sb="15" eb="17">
      <t>タイカイ</t>
    </rPh>
    <rPh sb="18" eb="19">
      <t>ダイ</t>
    </rPh>
    <rPh sb="21" eb="22">
      <t>カイ</t>
    </rPh>
    <rPh sb="22" eb="23">
      <t>ゼン</t>
    </rPh>
    <rPh sb="23" eb="25">
      <t>キュウシュウ</t>
    </rPh>
    <rPh sb="25" eb="29">
      <t>コウトウガッコウ</t>
    </rPh>
    <rPh sb="29" eb="31">
      <t>シンジン</t>
    </rPh>
    <rPh sb="31" eb="33">
      <t>リクジョウ</t>
    </rPh>
    <rPh sb="33" eb="35">
      <t>キョウギ</t>
    </rPh>
    <rPh sb="35" eb="37">
      <t>タイコウ</t>
    </rPh>
    <rPh sb="37" eb="40">
      <t>センシュケン</t>
    </rPh>
    <rPh sb="40" eb="42">
      <t>タイカイ</t>
    </rPh>
    <rPh sb="42" eb="44">
      <t>モウシコ</t>
    </rPh>
    <rPh sb="44" eb="47">
      <t>クマモトケン</t>
    </rPh>
    <rPh sb="47" eb="49">
      <t>ヨセン</t>
    </rPh>
    <rPh sb="49" eb="51">
      <t>タイカイ</t>
    </rPh>
    <phoneticPr fontId="3"/>
  </si>
  <si>
    <t>○２０２５年度JAAF登録番号一覧表（最新版）</t>
    <rPh sb="5" eb="7">
      <t>ネンド</t>
    </rPh>
    <rPh sb="11" eb="15">
      <t>トウロクバンゴウ</t>
    </rPh>
    <rPh sb="15" eb="18">
      <t>イチランヒョウ</t>
    </rPh>
    <rPh sb="19" eb="22">
      <t>サイシンバン</t>
    </rPh>
    <phoneticPr fontId="1"/>
  </si>
  <si>
    <t>～</t>
    <phoneticPr fontId="3"/>
  </si>
  <si>
    <t>1261～1300は予備番号</t>
    <rPh sb="10" eb="14">
      <t>ヨビバンゴウ</t>
    </rPh>
    <phoneticPr fontId="3"/>
  </si>
  <si>
    <t>841～900までは予備番号</t>
    <rPh sb="10" eb="14">
      <t>ヨビバンゴウ</t>
    </rPh>
    <phoneticPr fontId="3"/>
  </si>
  <si>
    <t>鎮西</t>
    <rPh sb="0" eb="2">
      <t>チンゼイ</t>
    </rPh>
    <phoneticPr fontId="3"/>
  </si>
  <si>
    <t>1841～1900まで予備番号</t>
    <rPh sb="11" eb="15">
      <t>ヨビバンゴウ</t>
    </rPh>
    <phoneticPr fontId="3"/>
  </si>
  <si>
    <t>芦北支援</t>
    <rPh sb="0" eb="2">
      <t>アシキタ</t>
    </rPh>
    <rPh sb="2" eb="4">
      <t>シエン</t>
    </rPh>
    <phoneticPr fontId="3"/>
  </si>
  <si>
    <t>2001~2005まで予備番号</t>
    <rPh sb="11" eb="15">
      <t>ヨビバンゴウ</t>
    </rPh>
    <phoneticPr fontId="3"/>
  </si>
  <si>
    <t>ﾜﾀﾞ ｹｲﾀ</t>
  </si>
  <si>
    <t>ﾏﾂﾀﾞ ﾋﾛｷ</t>
  </si>
  <si>
    <t>ﾌｼﾞﾓﾄ ｼｮｳ</t>
  </si>
  <si>
    <t>ﾅｶﾞﾀﾆ ﾚﾝ</t>
  </si>
  <si>
    <t>本田  潤之介</t>
  </si>
  <si>
    <t>ﾎﾝﾀﾞ ｼﾞｭﾝﾉｽｹ</t>
  </si>
  <si>
    <t>堀  匠蔵</t>
  </si>
  <si>
    <t>ﾎﾘ ｼｮｳｿﾞｳ</t>
  </si>
  <si>
    <t>渡辺  日々輝</t>
  </si>
  <si>
    <t>ﾜﾀﾅﾍﾞ ﾋﾋﾞｷ</t>
  </si>
  <si>
    <t>ｲｾﾘ ｿｳｽｹ</t>
  </si>
  <si>
    <t>ﾅﾂﾊﾗ ｺｳｼﾞ</t>
  </si>
  <si>
    <t>小池  悠太</t>
  </si>
  <si>
    <t>ｺｲｹ ﾕｳﾀ</t>
  </si>
  <si>
    <t>長野  陸斗</t>
  </si>
  <si>
    <t>ﾅｶﾞﾉ ﾘｸﾄ</t>
  </si>
  <si>
    <t>ｷｻｷ ｷﾗﾄ</t>
  </si>
  <si>
    <t>ﾌｼﾞｲ ｼｭｳｾｲ</t>
  </si>
  <si>
    <t>ﾓﾘｶﾜ ﾕｳﾗ</t>
  </si>
  <si>
    <t>ﾋﾗﾉ ｹｲｺﾞ</t>
  </si>
  <si>
    <t>平野  颯真</t>
  </si>
  <si>
    <t>ﾋﾗﾉ ｿｳﾏ</t>
  </si>
  <si>
    <t>尾﨑  勇太</t>
  </si>
  <si>
    <t>ｵｻﾞｷ ﾕｳﾀ</t>
  </si>
  <si>
    <t>澤部  瑞貴</t>
  </si>
  <si>
    <t>ｻﾜﾍﾞ ﾐｽﾞｷ</t>
  </si>
  <si>
    <t>ｶﾜｶﾐ ﾏﾋﾛ</t>
  </si>
  <si>
    <t>ｵｶﾞﾀ ﾘｮｳﾀﾛｳ</t>
  </si>
  <si>
    <t>ﾊｼﾓﾄ ﾀｲｼ</t>
  </si>
  <si>
    <t>ﾋﾗﾉ ﾏｻﾄ</t>
  </si>
  <si>
    <t>竹下  聡真</t>
  </si>
  <si>
    <t>ﾀｹｼﾀ ｿｳﾏ</t>
  </si>
  <si>
    <t>鹿子木  壮佑</t>
  </si>
  <si>
    <t>ｶﾅｺｷﾞ ｿｳｽｹ</t>
  </si>
  <si>
    <t>木村  光希</t>
  </si>
  <si>
    <t>ｷﾑﾗ ﾐﾂｷ</t>
  </si>
  <si>
    <t>林  瑶太</t>
  </si>
  <si>
    <t>ﾊﾔｼ ﾖｳﾀ</t>
  </si>
  <si>
    <t>平松  観言</t>
  </si>
  <si>
    <t>ﾋﾗﾏﾂ ﾐｺﾄ</t>
  </si>
  <si>
    <t>江波  佑真</t>
  </si>
  <si>
    <t>ｴﾅﾐ ﾕｳﾏ</t>
  </si>
  <si>
    <t>竹中  康太</t>
  </si>
  <si>
    <t>ﾀｹﾅｶ ｺｳﾀ</t>
  </si>
  <si>
    <t>宮下  芯</t>
  </si>
  <si>
    <t>ﾐﾔｼﾀ ｼﾝ</t>
  </si>
  <si>
    <t>吉武  悠</t>
  </si>
  <si>
    <t>ﾖｼﾀｹ ﾕｳ</t>
  </si>
  <si>
    <t>土持  武蔵</t>
  </si>
  <si>
    <t>ﾂﾁﾓﾁ ﾀｹｿﾞｳ</t>
  </si>
  <si>
    <t>押方  碧翔</t>
  </si>
  <si>
    <t>ｵｼｶﾀ ﾘｸﾄ</t>
  </si>
  <si>
    <t>田中  遊翔</t>
  </si>
  <si>
    <t>ﾀﾅｶ ﾕｳｼｮｳ</t>
  </si>
  <si>
    <t>ｺｶﾞ ｼｮｳﾀ</t>
  </si>
  <si>
    <t>鈴木  悠仁</t>
  </si>
  <si>
    <t>ｽｽﾞｷ ﾕｳﾄ</t>
  </si>
  <si>
    <t>中尾  匠吾</t>
  </si>
  <si>
    <t>ﾅｶｵ ｼｮｳｺﾞ</t>
  </si>
  <si>
    <t>坂本  泰一</t>
  </si>
  <si>
    <t>ｻｶﾓﾄ ﾀｲｲﾁ</t>
  </si>
  <si>
    <t>馬場  雄大</t>
  </si>
  <si>
    <t>ﾊﾞﾊﾞ ﾕｳﾀ</t>
  </si>
  <si>
    <t>高本  蒼真</t>
  </si>
  <si>
    <t>ﾀｶﾓﾄ ｿｳﾏ</t>
  </si>
  <si>
    <t>ﾅｶﾑﾗ ﾃｯｼｮｳ</t>
  </si>
  <si>
    <t>ﾜﾀﾅﾍﾞ ﾊﾙﾋﾄ</t>
  </si>
  <si>
    <t>ﾓﾘ ｺｳｷ</t>
  </si>
  <si>
    <t>ｵﾘｵ ｶﾝ</t>
  </si>
  <si>
    <t>ｱｻﾉ ﾄﾓｷ</t>
  </si>
  <si>
    <t>ｲｼﾊﾗ ｿｳﾀ</t>
  </si>
  <si>
    <t>ﾀﾆ ｷｮｳﾀ</t>
  </si>
  <si>
    <t>ﾊﾏﾀﾞ ｿﾗｷ</t>
  </si>
  <si>
    <t>ﾖｺﾀ ﾕｳｷ</t>
  </si>
  <si>
    <t>ﾌｼﾞｶﾜ ｾﾞﾝ</t>
  </si>
  <si>
    <t>ｶﾐﾊﾞﾔｼ ﾘｲﾁ</t>
  </si>
  <si>
    <t>ﾓﾘﾔﾏ ｿﾗ</t>
  </si>
  <si>
    <t>ｲﾏﾑﾗ ｾﾅ</t>
  </si>
  <si>
    <t>ｳﾒﾀﾞ ｷｲﾁ</t>
  </si>
  <si>
    <t>ﾆｼｿﾞﾉ ﾀﾓﾝ</t>
  </si>
  <si>
    <t>ｴｼﾏ ｿﾗ</t>
  </si>
  <si>
    <t>ﾔﾏｼﾀ ﾖｳﾍｲ</t>
  </si>
  <si>
    <t>東  悠生</t>
  </si>
  <si>
    <t>ﾋｶﾞｼ ﾕｳｾｲ</t>
  </si>
  <si>
    <t>冨士登  陸</t>
  </si>
  <si>
    <t>ﾌｼﾞﾄ ﾘｸ</t>
  </si>
  <si>
    <t>田中  悠仁</t>
  </si>
  <si>
    <t>ﾀﾅｶ ﾊﾙﾄ</t>
  </si>
  <si>
    <t>橋本  晃汰</t>
  </si>
  <si>
    <t>ﾊｼﾓﾄ ｺｳﾀ</t>
  </si>
  <si>
    <t>山中  太粋</t>
  </si>
  <si>
    <t>ﾔﾏﾅｶ ﾀｲｷ</t>
  </si>
  <si>
    <t>井坂  獅斗</t>
  </si>
  <si>
    <t>ｲｻﾞｶ ｼﾄﾞｳ</t>
  </si>
  <si>
    <t>福嶋  光陽</t>
  </si>
  <si>
    <t>ﾌｸｼﾏ ｺｳﾖｳ</t>
  </si>
  <si>
    <t>足立  類</t>
  </si>
  <si>
    <t>ｱﾀﾞﾁ ﾙｲ</t>
  </si>
  <si>
    <t>野口  怜椰</t>
  </si>
  <si>
    <t>ﾉｸﾞﾁ ﾚｲﾔ</t>
  </si>
  <si>
    <t>川本  泰輝</t>
  </si>
  <si>
    <t>ｶﾜﾓﾄ ﾀｲｷ</t>
  </si>
  <si>
    <t>藤瀬  心</t>
  </si>
  <si>
    <t>ﾌｼﾞｾ ｺｺﾛ</t>
  </si>
  <si>
    <t>西村  陽生</t>
  </si>
  <si>
    <t>ﾆｼﾑﾗ ﾖｳｷ</t>
  </si>
  <si>
    <t>田代  翔大</t>
  </si>
  <si>
    <t>ﾀｼﾛ ｼｮｳﾀ</t>
  </si>
  <si>
    <t>中内  陸人</t>
  </si>
  <si>
    <t>ﾅｶｳﾁ ﾘｸﾄ</t>
  </si>
  <si>
    <t>ｵｶﾞﾀ ﾕｳﾀﾞｲ</t>
  </si>
  <si>
    <t>ｲﾏﾑﾗ ｲｯﾃﾂ</t>
  </si>
  <si>
    <t>ﾔﾏﾓﾄ ｻｸﾀﾛｳ</t>
  </si>
  <si>
    <t>ｷﾀﾀﾞ ｼｮｳﾀﾞｲ</t>
  </si>
  <si>
    <t>ﾅｶﾑﾗ ﾘｭｳﾉｽｹ</t>
  </si>
  <si>
    <t>ｱﾗｷ ｹﾞﾝｼ</t>
  </si>
  <si>
    <t>ﾀﾁﾊﾞﾅ ｹﾝｼﾝ</t>
  </si>
  <si>
    <t>ﾖｼﾓﾄ ﾘｮｳﾏ</t>
  </si>
  <si>
    <t>冨川  慶二郎</t>
  </si>
  <si>
    <t>ﾄﾐｶﾜ ｹｲｼﾞﾛｳ</t>
  </si>
  <si>
    <t>後藤  佳真</t>
  </si>
  <si>
    <t>ｺﾞﾄｳ ｹｲｼﾝ</t>
  </si>
  <si>
    <t>森  陽向</t>
  </si>
  <si>
    <t>ﾓﾘ ﾋﾅﾀ</t>
  </si>
  <si>
    <t>冨田  龍生</t>
  </si>
  <si>
    <t>ﾄﾐﾀ ﾘｭｳ</t>
  </si>
  <si>
    <t>髙田  柚瑠</t>
  </si>
  <si>
    <t>ﾀｶﾞﾀﾞ ﾕｽﾞﾙ</t>
  </si>
  <si>
    <t>宮島  遼</t>
  </si>
  <si>
    <t>ﾐﾔｼﾞﾏ ﾘｮｳ</t>
  </si>
  <si>
    <t>前田  琉之介</t>
  </si>
  <si>
    <t>ﾏｴﾀﾞ ﾘｭｳﾉｽｹ</t>
  </si>
  <si>
    <t>ｸﾆﾀ ｼﾝﾉｽｹ</t>
  </si>
  <si>
    <t>ﾄｶﾞﾐ ｺｳｷ</t>
  </si>
  <si>
    <t>ﾆｼｶﾜ ｳﾘｭｳ</t>
  </si>
  <si>
    <t>ﾖｼﾀﾞ ﾖﾊﾝ</t>
  </si>
  <si>
    <t>ｶﾜﾀﾂ ｿﾗ</t>
  </si>
  <si>
    <t>ｺﾞﾄｳ ﾕｳｷ</t>
  </si>
  <si>
    <t>ﾀｶｾ ｱﾗﾀ</t>
  </si>
  <si>
    <t>ﾔﾏｸﾞﾁ ﾚｵ</t>
  </si>
  <si>
    <t>ﾀﾃﾔﾏ ﾙﾅ</t>
  </si>
  <si>
    <t>ｺﾞﾄｳ ｺｳｷ</t>
  </si>
  <si>
    <t>ｻｶｴﾀﾞ ｱｵｲ</t>
  </si>
  <si>
    <t>ﾔﾏｼﾀ ﾘｮｳﾀ</t>
  </si>
  <si>
    <t>ｻｶｼﾀ ﾕｳｼﾝ</t>
  </si>
  <si>
    <t>ﾋﾗｶﾜ ｺｳﾀ</t>
  </si>
  <si>
    <t>ﾓﾘｶﾜ ｿｳﾀ</t>
  </si>
  <si>
    <t>ﾔﾏｳﾁ ｺｳﾔ</t>
  </si>
  <si>
    <t>塩田  将真</t>
  </si>
  <si>
    <t>ｼｵﾀ ｼｮｳﾏ</t>
  </si>
  <si>
    <t>ｳｹﾊﾞ ﾔﾏﾄ</t>
  </si>
  <si>
    <t>藤本  庵史</t>
  </si>
  <si>
    <t>ﾌｼﾞﾓﾄ ｱﾝｼﾞ</t>
  </si>
  <si>
    <t>齋藤  瑚二郎</t>
  </si>
  <si>
    <t>ｻｲﾄｳ ｺｼﾞﾛｳ</t>
  </si>
  <si>
    <t>坂梨  天飛</t>
  </si>
  <si>
    <t>ｻｶﾅｼ ｱﾏﾄ</t>
  </si>
  <si>
    <t>田﨑  空汰</t>
  </si>
  <si>
    <t>ﾀｻｷ ｿﾗﾀ</t>
  </si>
  <si>
    <t>北原  汰一</t>
  </si>
  <si>
    <t>ｷﾀﾊﾗ ﾀｲﾁ</t>
  </si>
  <si>
    <t>今村  征史郎</t>
  </si>
  <si>
    <t>ｲﾏﾑﾗ ｾｲｼﾛｳ</t>
  </si>
  <si>
    <t>田島  楓雅</t>
  </si>
  <si>
    <t>ﾀｼﾏ ﾌｳｶﾞ</t>
  </si>
  <si>
    <t>恒松  侑大</t>
  </si>
  <si>
    <t>ﾂﾈﾏﾂ ﾕｳﾀﾞｲ</t>
  </si>
  <si>
    <t>小橋  郁斗</t>
  </si>
  <si>
    <t>ｺﾊﾞｼ ｲｸﾄ</t>
  </si>
  <si>
    <t>楠  泰征</t>
  </si>
  <si>
    <t>ｸｽﾉｷ ﾀｲｾｲ</t>
  </si>
  <si>
    <t>西﨑  晴琉</t>
  </si>
  <si>
    <t>ﾆｼｻﾞｷ ﾊﾙ</t>
  </si>
  <si>
    <t>千原  一心</t>
  </si>
  <si>
    <t>ﾁﾊﾗ ｲｯｼﾝ</t>
  </si>
  <si>
    <t>濵本  晃生</t>
  </si>
  <si>
    <t>ﾊﾏﾓﾄ ｺｳｾｲ</t>
  </si>
  <si>
    <t>藤本  康希</t>
  </si>
  <si>
    <t>ﾌｼﾞﾓﾄ ｺｳｷ</t>
  </si>
  <si>
    <t>林田  晋乃丞</t>
  </si>
  <si>
    <t>ﾊﾔｼﾀﾞ ｼﾝﾉｼﾞｮｳ</t>
  </si>
  <si>
    <t>福井  颯真</t>
  </si>
  <si>
    <t>ﾌｸｲ ｿｳﾏ</t>
  </si>
  <si>
    <t>ｿﾉﾀﾞ ﾀｹﾙ</t>
  </si>
  <si>
    <t>ﾔﾏｸﾞﾁ ﾚﾝｼﾞｭ</t>
  </si>
  <si>
    <t>ﾖｼﾀﾞ ｺｳｽｹ</t>
  </si>
  <si>
    <t>ﾔﾏｼﾀ ｺｳｷ</t>
  </si>
  <si>
    <t>ﾐﾂｼｵ ﾘｭｳｾｲ</t>
  </si>
  <si>
    <t>ﾌｸｼﾏ ｿｳﾀ</t>
  </si>
  <si>
    <t>ﾂﾉ ｺｳｾｲ</t>
  </si>
  <si>
    <t>ﾏｷﾓﾄ ｺｳｼﾛｳ</t>
  </si>
  <si>
    <t>ｸｽﾀﾞ ｼｮｳﾏ</t>
  </si>
  <si>
    <t>坂本  頼仁</t>
  </si>
  <si>
    <t>ｻｶﾓﾄ ﾗｲﾄ</t>
  </si>
  <si>
    <t>黒木  陽登</t>
  </si>
  <si>
    <t>ｸﾛｷ ﾋﾅﾄ</t>
  </si>
  <si>
    <t>江尻  桜介</t>
  </si>
  <si>
    <t>ｴｼﾞﾘ ｵｳｽｹ</t>
  </si>
  <si>
    <t>ｴﾄｳ ｶﾝﾀ</t>
  </si>
  <si>
    <t>ｻｶﾀ ﾕｳﾄ</t>
  </si>
  <si>
    <t>ﾅｶｵ ｿｳﾀ</t>
  </si>
  <si>
    <t>川本  大翔</t>
  </si>
  <si>
    <t>ｶﾜﾓﾄ ﾋﾛﾄ</t>
  </si>
  <si>
    <t>岩﨑  大河</t>
  </si>
  <si>
    <t>ｲﾜｻｷ ﾀｲｶﾞ</t>
  </si>
  <si>
    <t>ﾀﾅｶ ｼｵﾝ</t>
  </si>
  <si>
    <t>木戸内  亮雅</t>
  </si>
  <si>
    <t>ｷﾄﾞｳﾁ ﾘｮｳｶﾞ</t>
  </si>
  <si>
    <t>本田  琉真</t>
  </si>
  <si>
    <t>ﾎﾝﾀﾞ ﾘｭｳﾏ</t>
  </si>
  <si>
    <t>丸山  武人</t>
  </si>
  <si>
    <t>ﾏﾙﾔﾏ ﾀｹﾄ</t>
  </si>
  <si>
    <t>内野  愛絆</t>
  </si>
  <si>
    <t>ｳﾁﾉ ｱｲｷ</t>
  </si>
  <si>
    <t>平川  世夢</t>
  </si>
  <si>
    <t>ﾋﾗｶﾜ ｾﾞﾝ</t>
  </si>
  <si>
    <t>藤嶋  大和</t>
  </si>
  <si>
    <t>ﾌｼﾞｼﾏ ﾔﾏﾄ</t>
  </si>
  <si>
    <t>ｲﾜｻｷ ﾐﾕﾄ</t>
  </si>
  <si>
    <t>ﾂｼﾞｸﾞﾁ ﾅﾂｷ</t>
  </si>
  <si>
    <t>ﾀﾁﾊﾞﾅ ﾋﾛ</t>
  </si>
  <si>
    <t>ﾅｶｶﾞﾜ ﾀﾂｷ</t>
  </si>
  <si>
    <t>梅田  裕斗</t>
  </si>
  <si>
    <t>ｳﾒﾀﾞ ﾋﾛﾄ</t>
  </si>
  <si>
    <t>ﾀｹﾀﾞ ｷｮｳｽｹ</t>
  </si>
  <si>
    <t>ﾂﾂﾐ ﾀｲｼ</t>
  </si>
  <si>
    <t>ﾊﾗ ﾐﾂｷ</t>
  </si>
  <si>
    <t>ﾏﾂﾑﾗ ﾖｳ</t>
  </si>
  <si>
    <t>ｻﾄｳ ﾚﾝﾄ</t>
  </si>
  <si>
    <t>ｻﾄｳ ﾊﾙﾄ</t>
  </si>
  <si>
    <t>ｻﾄｳ ﾀｸﾑ</t>
  </si>
  <si>
    <t>ｸﾄﾞｳ ｶﾝﾀ</t>
  </si>
  <si>
    <t>アンディア  ジャウフェトラ</t>
  </si>
  <si>
    <t>ｱﾝﾃﾞｨｱ ｼﾞｬｳﾌｪﾄﾗ</t>
  </si>
  <si>
    <t>若田  政浩</t>
  </si>
  <si>
    <t>ﾜｶﾀ ﾏｻﾋﾛ</t>
  </si>
  <si>
    <t>川上  真司</t>
  </si>
  <si>
    <t>ｶﾜｶﾐ ｼﾝｼﾞ</t>
  </si>
  <si>
    <t>中丸  湊</t>
  </si>
  <si>
    <t>ﾅｶﾏﾙ ﾐﾅﾄ</t>
  </si>
  <si>
    <t>飯星  佑真</t>
  </si>
  <si>
    <t>ｲｲﾎｼ ﾕｳﾏ</t>
  </si>
  <si>
    <t>武田  一朔</t>
  </si>
  <si>
    <t>ﾀｹﾀﾞ ｲｯｻ</t>
  </si>
  <si>
    <t>木村  佑</t>
  </si>
  <si>
    <t>ｷﾑﾗ ﾕｳ</t>
  </si>
  <si>
    <t>フェデリコ  拓海</t>
  </si>
  <si>
    <t>ﾌｪﾃﾞﾘｺ ﾀｸﾐ</t>
  </si>
  <si>
    <t>関  隼汰</t>
  </si>
  <si>
    <t>ｾｷ ｼｭﾝﾀ</t>
  </si>
  <si>
    <t>森  大地</t>
  </si>
  <si>
    <t>ﾓﾘ ﾀﾞｲﾁ</t>
  </si>
  <si>
    <t>窪  壱征</t>
  </si>
  <si>
    <t>ｸﾎﾞ ｲｯｾｲ</t>
  </si>
  <si>
    <t>武藤  陸</t>
  </si>
  <si>
    <t>ﾑﾄｳ ﾘｸ</t>
  </si>
  <si>
    <t>小山  菖</t>
  </si>
  <si>
    <t>ｵﾔﾏ ｼｮｳ</t>
  </si>
  <si>
    <t>山野  晃暉</t>
  </si>
  <si>
    <t>ﾔﾏﾉ ｺｳｷ</t>
  </si>
  <si>
    <t>ﾎﾝﾀﾞ ﾊｼﾞﾒ</t>
  </si>
  <si>
    <t>ｽﾐﾅｶﾞ ﾖｼﾐﾈ</t>
  </si>
  <si>
    <t>ﾑﾗｶﾐ ﾊﾙﾏ</t>
  </si>
  <si>
    <t>ﾅｶｼﾏ ｶｲ</t>
  </si>
  <si>
    <t>内野  遥翔</t>
  </si>
  <si>
    <t>ｳﾁﾉ ﾊﾙﾄ</t>
  </si>
  <si>
    <t>亀井  遼希</t>
  </si>
  <si>
    <t>ｶﾒｲ ﾊﾙｷ</t>
  </si>
  <si>
    <t>星先  理一</t>
  </si>
  <si>
    <t>ﾎｼｻﾞｷ ﾘｲﾁ</t>
  </si>
  <si>
    <t>岳  晃輝</t>
  </si>
  <si>
    <t>ﾀｹ ｺｳｷ</t>
  </si>
  <si>
    <t>中村  翔太郎</t>
  </si>
  <si>
    <t>ﾅｶﾑﾗ ｼｮｳﾀﾛｳ</t>
  </si>
  <si>
    <t>正田  崇仁</t>
  </si>
  <si>
    <t>ｼｮｳﾀﾞ ﾀｶﾋﾄ</t>
  </si>
  <si>
    <t>草野  愛斗</t>
  </si>
  <si>
    <t>ｸｻﾉ ｶﾞｸﾄ</t>
  </si>
  <si>
    <t>小寺  湊</t>
  </si>
  <si>
    <t>ｺﾃﾞﾗ ﾐﾅﾄ</t>
  </si>
  <si>
    <t>中山  喬晴</t>
  </si>
  <si>
    <t>ﾅｶﾔﾏ ｷｮｳｾｲ</t>
  </si>
  <si>
    <t>ｸﾜﾊﾗ ｹｲｺﾞ</t>
  </si>
  <si>
    <t>ﾊﾗ ﾋﾛｷ</t>
  </si>
  <si>
    <t>ﾋﾗｶﾜ ﾖｼﾄ</t>
  </si>
  <si>
    <t>ｲﾑﾚ ｺｽﾓ</t>
  </si>
  <si>
    <t>ｺｶﾞ ﾀｶﾗ</t>
  </si>
  <si>
    <t>ﾐﾔﾀ ﾋﾛｷ</t>
  </si>
  <si>
    <t>ｷﾉｼﾀ ﾘｭｳﾄ</t>
  </si>
  <si>
    <t>山隈  虎珠</t>
  </si>
  <si>
    <t>ﾔﾏｸﾞﾏ ﾀｲｼﾞｭ</t>
  </si>
  <si>
    <t>落合  陸朱</t>
  </si>
  <si>
    <t>ｵﾁｱｲ ﾘｸﾄ</t>
  </si>
  <si>
    <t>ﾆｼｼﾞﾏ ﾘｭｳｾｲ</t>
  </si>
  <si>
    <t>ﾌｸｼﾏ ﾚｲﾔ</t>
  </si>
  <si>
    <t>ﾌﾙｲｴ ｱﾔﾄ</t>
  </si>
  <si>
    <t>ﾕﾑﾗ ｺﾀﾛｳ</t>
  </si>
  <si>
    <t>濱嶋  柊希</t>
  </si>
  <si>
    <t>ﾊﾏｼﾏ ｼｭｳｷ</t>
  </si>
  <si>
    <t>渡邊  翔馬</t>
  </si>
  <si>
    <t>ﾜﾀﾅﾍﾞ ﾄｳﾏ</t>
  </si>
  <si>
    <t>倉員  凛恩</t>
  </si>
  <si>
    <t>ｸﾗｶｽﾞ ﾘｵﾝ</t>
  </si>
  <si>
    <t>ｷﾀﾑﾗ ﾊﾔﾄ</t>
  </si>
  <si>
    <t>ﾃﾗﾀﾞ ｲｵﾘ</t>
  </si>
  <si>
    <t>ｽｽﾞｷ ﾕｷﾋｻ</t>
  </si>
  <si>
    <t>坂西  昌斗</t>
  </si>
  <si>
    <t>ｻｶﾆｼ ﾏｻﾄ</t>
  </si>
  <si>
    <t>村上  煌心</t>
  </si>
  <si>
    <t>ﾑﾗｶﾐ ｷﾗﾑ</t>
  </si>
  <si>
    <t>木村  弘薪</t>
  </si>
  <si>
    <t>ｷﾑﾗ ﾕｳｼﾝ</t>
  </si>
  <si>
    <t>山  大翔</t>
  </si>
  <si>
    <t>ﾔﾏ ﾋﾛﾄ</t>
  </si>
  <si>
    <t>上野  慶大</t>
  </si>
  <si>
    <t>ｳｴﾉ ｹｲﾀ</t>
  </si>
  <si>
    <t>村上  琥童</t>
  </si>
  <si>
    <t>ﾑﾗｶﾐ ｺﾄﾞｳ</t>
  </si>
  <si>
    <t>中原  和真</t>
  </si>
  <si>
    <t>ﾅｶﾊﾗ ｶｽﾞﾏ</t>
  </si>
  <si>
    <t>上土井  智輝</t>
  </si>
  <si>
    <t>ｼﾞｮｳﾄﾞｲ ﾄﾓｷ</t>
  </si>
  <si>
    <t>片山  幹太</t>
  </si>
  <si>
    <t>ｶﾀﾔﾏ ｶﾝﾀ</t>
  </si>
  <si>
    <t>上田  羽琉斗</t>
  </si>
  <si>
    <t>ｳｴﾀﾞ ﾊﾙﾄ</t>
  </si>
  <si>
    <t>長尾  悠雅</t>
  </si>
  <si>
    <t>ﾅｶﾞｵ ﾕｳｶﾞ</t>
  </si>
  <si>
    <t>ｱﾘﾊﾗ ﾀｲｾｲ</t>
  </si>
  <si>
    <t>ﾏﾂﾓﾄ ｷﾘｭｳ</t>
  </si>
  <si>
    <t>ﾋﾛﾏﾂ ﾀﾞｲﾁ</t>
  </si>
  <si>
    <t>竹下  秀雄</t>
  </si>
  <si>
    <t>ﾀｹｼﾀ ﾋﾃﾞｵ</t>
  </si>
  <si>
    <t>三上  颯斗</t>
  </si>
  <si>
    <t>ﾐｶﾐ ﾊﾔﾄ</t>
  </si>
  <si>
    <t>藤本  嵩登</t>
  </si>
  <si>
    <t>ﾌｼﾞﾓﾄ ｼｭｳﾄ</t>
  </si>
  <si>
    <t>㓛能  誠悟</t>
  </si>
  <si>
    <t>ｺｳﾉ ｾｲｺﾞ</t>
  </si>
  <si>
    <t>中山  三四郎</t>
  </si>
  <si>
    <t>ﾅｶﾔﾏ ｻﾝｼﾛｳ</t>
  </si>
  <si>
    <t>東  輝祐</t>
  </si>
  <si>
    <t>ﾋｶﾞｼ ｺｳｽｹ</t>
  </si>
  <si>
    <t>北岡  諒夏</t>
  </si>
  <si>
    <t>ｷﾀｵｶ ﾘｮｳｶﾞ</t>
  </si>
  <si>
    <t>毛利  本仏</t>
  </si>
  <si>
    <t>ﾓｳﾘ ﾓﾄﾌﾂ</t>
  </si>
  <si>
    <t>栗原  彰吾</t>
  </si>
  <si>
    <t>ｸﾘﾊﾗ ｼｮｳｺﾞ</t>
  </si>
  <si>
    <t>ﾐｷﾞﾀ ﾚﾝ</t>
  </si>
  <si>
    <t>ﾐﾄﾘ ﾀｸﾐ</t>
  </si>
  <si>
    <t>ﾑﾗｶﾐ ﾘﾝﾀﾛｳ</t>
  </si>
  <si>
    <t>ｺｼﾞﾏ ｼｮｳﾀ</t>
  </si>
  <si>
    <t>ｶﾜｶﾐ ｶｽﾞﾄ</t>
  </si>
  <si>
    <t>木村  太一</t>
  </si>
  <si>
    <t>ｷﾑﾗ ﾀｲﾁ</t>
  </si>
  <si>
    <t>松岡  諒</t>
  </si>
  <si>
    <t>ﾏﾂｵｶ ﾘｮｳ</t>
  </si>
  <si>
    <t>ｺｼﾞﾏ ｶﾝﾀ</t>
  </si>
  <si>
    <t>ｶﾜｼﾏ ﾚﾝ</t>
  </si>
  <si>
    <t>ﾊﾔｼｻﾞｷ ﾃｯﾍﾟｲ</t>
  </si>
  <si>
    <t>髙見  勇貴</t>
  </si>
  <si>
    <t>ﾀｶﾐ ﾕｳｷ</t>
  </si>
  <si>
    <t>外山  友斗</t>
  </si>
  <si>
    <t>ﾄﾔﾏ ﾕｳﾄ</t>
  </si>
  <si>
    <t>岡崎  柊</t>
  </si>
  <si>
    <t>ｵｶｻﾞｷ ｼｭｳ</t>
  </si>
  <si>
    <t>ｼﾏﾓﾄ ｴｲﾀ</t>
  </si>
  <si>
    <t>ｲﾉ ｷｮｳﾔ</t>
  </si>
  <si>
    <t>ﾀﾆﾜｷ ｺｳｷ</t>
  </si>
  <si>
    <t>ﾀｹｳﾁ ﾄｳﾏ</t>
  </si>
  <si>
    <t>ﾅｶｶﾞﾜ ｿｳｽｹ</t>
  </si>
  <si>
    <t>ｳｴﾉ ﾘｸ</t>
  </si>
  <si>
    <t>ｼﾗﾄ ｼｭﾝﾍﾟｲ</t>
  </si>
  <si>
    <t>ﾊﾞﾊﾞ ﾕｳｶﾞ</t>
  </si>
  <si>
    <t>糟谷  脩己</t>
  </si>
  <si>
    <t>ｶｽﾔ ｼｭｳｷ</t>
  </si>
  <si>
    <t>山口  颯一朗</t>
  </si>
  <si>
    <t>ﾔﾏｸﾞﾁ ｿｳｲﾁﾛｳ</t>
  </si>
  <si>
    <t>内田  清正</t>
  </si>
  <si>
    <t>ｳﾁﾀﾞ ｷﾖﾏｻ</t>
  </si>
  <si>
    <t>小西  凌</t>
  </si>
  <si>
    <t>ｺﾆｼ ﾘｮｳ</t>
  </si>
  <si>
    <t>大田黒  天</t>
  </si>
  <si>
    <t>ｵｵﾀｸﾞﾛ ﾀｶﾄ</t>
  </si>
  <si>
    <t>ｱﾅﾝ ﾊﾙﾄ</t>
  </si>
  <si>
    <t>ｲﾀｸﾞｽ ﾀｶﾄ</t>
  </si>
  <si>
    <t>ﾃﾗﾀﾞ ﾘｸ</t>
  </si>
  <si>
    <t>ﾐﾔｳﾁ ﾕｳｺﾞ</t>
  </si>
  <si>
    <t>青木  悠真</t>
  </si>
  <si>
    <t>ｱｵｷ ﾕｳﾏ</t>
  </si>
  <si>
    <t>古殿  大華</t>
  </si>
  <si>
    <t>ﾌﾙﾄﾉ ﾏｻﾊﾙ</t>
  </si>
  <si>
    <t>西村  凌</t>
  </si>
  <si>
    <t>ﾆｼﾑﾗ ﾘｮｳ</t>
  </si>
  <si>
    <t>志賀  蓮星</t>
  </si>
  <si>
    <t>ｼｶﾞ ﾚﾝｾｲ</t>
  </si>
  <si>
    <t>立石  大輔</t>
  </si>
  <si>
    <t>ﾀﾃｲｼ ﾀﾞｲｽｹ</t>
  </si>
  <si>
    <t>村上  大翔</t>
  </si>
  <si>
    <t>ﾑﾗｶﾐ ﾊﾙﾄ</t>
  </si>
  <si>
    <t>松本  隆希</t>
  </si>
  <si>
    <t>ﾏﾂﾓﾄ ﾘｭｳｷ</t>
  </si>
  <si>
    <t>髙野  太樹</t>
  </si>
  <si>
    <t>ﾀｶﾉ ﾀｲｷ</t>
  </si>
  <si>
    <t>村上  陽斗</t>
  </si>
  <si>
    <t>岩下  大和</t>
  </si>
  <si>
    <t>ｲﾜｼﾀ ﾔﾏﾄ</t>
  </si>
  <si>
    <t>山下  大志</t>
  </si>
  <si>
    <t>ﾔﾏｼﾀ ﾀｲｼ</t>
  </si>
  <si>
    <t>和田  勇優人</t>
  </si>
  <si>
    <t>ﾜﾀﾞ ﾕｳﾄ</t>
  </si>
  <si>
    <t>太田  宗佑</t>
  </si>
  <si>
    <t>ｵｵﾀ ｿｳｽｹ</t>
  </si>
  <si>
    <t>ﾐﾔﾀ ﾀｲｾｲ</t>
  </si>
  <si>
    <t>ﾜﾀﾅﾍﾞ ｾﾂﾅ</t>
  </si>
  <si>
    <t>大野  直輝</t>
  </si>
  <si>
    <t>ｵｵﾉ ﾅｵｷ</t>
  </si>
  <si>
    <t>森下  いおり</t>
  </si>
  <si>
    <t>ﾓﾘｼﾀ ｲｵﾘ</t>
  </si>
  <si>
    <t>田中  天琉</t>
  </si>
  <si>
    <t>ﾀﾅｶ ﾃﾙｳ</t>
  </si>
  <si>
    <t>ﾉｼﾞﾏ ｼﾝ</t>
  </si>
  <si>
    <t>吉川  将翔</t>
  </si>
  <si>
    <t>ﾖｼｶﾜ ﾏｻﾄ</t>
  </si>
  <si>
    <t>ﾊﾙｷ ﾕｳﾄ</t>
  </si>
  <si>
    <t>村山  貴亮</t>
  </si>
  <si>
    <t>ﾑﾗﾔﾏ ｷﾘｮｳ</t>
  </si>
  <si>
    <t>田上  結月</t>
  </si>
  <si>
    <t>ﾀﾉｳｴ ﾕﾂﾞｷ</t>
  </si>
  <si>
    <t>ﾆﾀﾐｽﾞ ｼﾝｺﾞ</t>
  </si>
  <si>
    <t>ｼﾏﾀﾞ ｺﾞﾛｳ</t>
  </si>
  <si>
    <t>ﾏｽﾀﾞ ｾｲｼﾞｭ</t>
  </si>
  <si>
    <t>ｺｼﾊﾞ ｶｵﾙ</t>
  </si>
  <si>
    <t>甲斐  奏汰</t>
  </si>
  <si>
    <t>ｶｲ ｶﾅﾀ</t>
  </si>
  <si>
    <t>大濵  慶悟</t>
  </si>
  <si>
    <t>ｵｵﾊﾏ ｹｲｺﾞ</t>
  </si>
  <si>
    <t>田中  駿太郎</t>
  </si>
  <si>
    <t>ﾀﾅｶ ｼｭﾝﾀﾛｳ</t>
  </si>
  <si>
    <t>吉田  幸平</t>
  </si>
  <si>
    <t>ﾖｼﾀﾞ ｺｳﾍｲ</t>
  </si>
  <si>
    <t>松﨑  煌己</t>
  </si>
  <si>
    <t>ﾏﾂｻﾞｷ ｺｳｷ</t>
  </si>
  <si>
    <t>坂本  智哉</t>
  </si>
  <si>
    <t>ｻｶﾓﾄ ﾄﾓﾔ</t>
  </si>
  <si>
    <t>ﾅｶｵｶ ﾕｳﾄ</t>
  </si>
  <si>
    <t>吉住  涼帆</t>
  </si>
  <si>
    <t>ﾖｼｽﾞﾐ ﾘｮｳﾊﾝ</t>
  </si>
  <si>
    <t>ｽｷﾞﾓﾄ ﾏﾓﾙ</t>
  </si>
  <si>
    <t>ﾁﾖﾓﾘ ｺｳ</t>
  </si>
  <si>
    <t>ﾀｸﾞﾁ ﾕｷﾋｻ</t>
  </si>
  <si>
    <t>東  倫太朗</t>
  </si>
  <si>
    <t>ﾋｶﾞｼ ﾘﾝﾀﾛｳ</t>
  </si>
  <si>
    <t>ｵｵﾋﾗ ﾏﾅﾔ</t>
  </si>
  <si>
    <t>ﾖﾈﾑﾗ ｹﾝｼﾝ</t>
  </si>
  <si>
    <t>ﾄｳﾓﾄ ｹﾝｼﾞ</t>
  </si>
  <si>
    <t>松川  昊乃将</t>
  </si>
  <si>
    <t>ﾏﾂｶﾜ ｺｳﾉｽｹ</t>
  </si>
  <si>
    <t>ﾓﾄﾀﾞ ﾋﾛﾄ</t>
  </si>
  <si>
    <t>内門  晃大</t>
  </si>
  <si>
    <t>ｳﾁｶﾄﾞ ｺｳﾀﾞｲ</t>
  </si>
  <si>
    <t>林田  渓和</t>
  </si>
  <si>
    <t>ﾊﾔｼﾀﾞ ｹｲﾄ</t>
  </si>
  <si>
    <t>ﾄﾅﾐ ﾀｲｼﾝ</t>
  </si>
  <si>
    <t>ﾊﾀﾓﾄ ｼｮｳﾀ</t>
  </si>
  <si>
    <t>松永  春斗</t>
  </si>
  <si>
    <t>ﾏﾂﾅｶﾞ ﾊﾙﾄ</t>
  </si>
  <si>
    <t>山村  亮太</t>
  </si>
  <si>
    <t>ﾔﾏﾑﾗ ﾘｮｳﾀ</t>
  </si>
  <si>
    <t>那須  楓汰</t>
  </si>
  <si>
    <t>ﾅｽ ﾌｳﾀ</t>
  </si>
  <si>
    <t>左座  丈琉</t>
  </si>
  <si>
    <t>ｿﾞｳｻﾞ ﾀｹﾙ</t>
  </si>
  <si>
    <t>藤島  哲将</t>
  </si>
  <si>
    <t>ﾌｼﾞｼﾏ ﾃｯｼｮｳ</t>
  </si>
  <si>
    <t>橋本  椋太</t>
  </si>
  <si>
    <t>ﾊｼﾓﾄ ﾘｮｳﾀ</t>
  </si>
  <si>
    <t>坂元  康馬</t>
  </si>
  <si>
    <t>ｻｶﾓﾄ ｺｳﾏ</t>
  </si>
  <si>
    <t>西口  大偉</t>
  </si>
  <si>
    <t>ﾆｼｸﾞﾁ ﾛｲ</t>
  </si>
  <si>
    <t>仁井本  翔馬</t>
  </si>
  <si>
    <t>ﾆｲﾓﾄ ｼｮｳﾏ</t>
  </si>
  <si>
    <t>ｴｻﾞｷ ｵｳｶﾞ</t>
  </si>
  <si>
    <t>桐原  碧士</t>
  </si>
  <si>
    <t>ｷﾘﾊﾗ ｱｵｲ</t>
  </si>
  <si>
    <t>生田  晴琉</t>
  </si>
  <si>
    <t>ｲｸﾀ ﾊﾙ</t>
  </si>
  <si>
    <t>ｻｶﾀ ｲﾌﾞｷ</t>
  </si>
  <si>
    <t>岡根  昊叶</t>
  </si>
  <si>
    <t>ｵｶﾈ ｿﾗﾄ</t>
  </si>
  <si>
    <t>ｳｴﾀﾞ ｺｳｷ</t>
  </si>
  <si>
    <t>ﾓﾘﾀﾆ ﾀｲﾁ</t>
  </si>
  <si>
    <t>ｳﾗｻﾞﾄ ｿﾗ</t>
  </si>
  <si>
    <t>ﾖｼﾅｶﾞ ｺｳ</t>
  </si>
  <si>
    <t>ﾏﾕﾐ ｽﾊﾞﾙ</t>
  </si>
  <si>
    <t>ｵｶﾓﾄ ﾗｲｷ</t>
  </si>
  <si>
    <t>ﾔﾏｼﾀ ﾐﾗｲ</t>
  </si>
  <si>
    <t>片山  一進</t>
  </si>
  <si>
    <t>ｶﾀﾔﾏ ｲｯｼﾝ</t>
  </si>
  <si>
    <t>加藤  壮流</t>
  </si>
  <si>
    <t>ｶﾄｳ ﾀｹﾙ</t>
  </si>
  <si>
    <t>福澤  愛大</t>
  </si>
  <si>
    <t>ﾌｸｻﾞﾜ ﾏﾅﾄ</t>
  </si>
  <si>
    <t>吉野  湊介</t>
  </si>
  <si>
    <t>ﾖｼﾉ ｿｳｽｹ</t>
  </si>
  <si>
    <t>池田  翔一</t>
  </si>
  <si>
    <t>ｲｹﾀﾞ ｼｮｳｲﾁ</t>
  </si>
  <si>
    <t>古川  咲空</t>
  </si>
  <si>
    <t>ﾌﾙｶﾜ ｻｸ</t>
  </si>
  <si>
    <t>井山  礼暢</t>
  </si>
  <si>
    <t>ｲﾔﾏ ｱｷﾉﾌﾞ</t>
  </si>
  <si>
    <t>元島  路人</t>
  </si>
  <si>
    <t>ﾓﾄｼﾏ ﾛｯﾄﾞ</t>
  </si>
  <si>
    <t>髙野  奏</t>
  </si>
  <si>
    <t>ﾀｶﾉ ｶﾅﾃﾞ</t>
  </si>
  <si>
    <t>藤崎  瑛大</t>
  </si>
  <si>
    <t>ﾌｼﾞｻｷ ｴｲﾀ</t>
  </si>
  <si>
    <t>岡部  光希</t>
  </si>
  <si>
    <t>ｵｶﾍﾞ ﾐﾂｷ</t>
  </si>
  <si>
    <t>ｺﾝﾄﾞｳ ｶﾅﾒ</t>
  </si>
  <si>
    <t>ﾅｶﾑﾗ ｺｳｼﾝ</t>
  </si>
  <si>
    <t>ｳﾗｶﾜ ｲｯｻ</t>
  </si>
  <si>
    <t>ﾊﾔｻｶ ﾕｷｵﾝ</t>
  </si>
  <si>
    <t>ｳｴﾉ ｼｮｳﾔ</t>
  </si>
  <si>
    <t>ﾊﾀﾅｶ ﾘｸ</t>
  </si>
  <si>
    <t>ｽﾜ ｼﾞｭﾝｲﾁ</t>
  </si>
  <si>
    <t>ﾔﾏｼﾀ ﾀｸﾄ</t>
  </si>
  <si>
    <t>ﾖｼｶｲ ｿｳｽｹ</t>
  </si>
  <si>
    <t>ﾊｼﾓﾄ ﾔﾏﾄ</t>
  </si>
  <si>
    <t>山本  晃路</t>
  </si>
  <si>
    <t>ﾔﾏﾓﾄ ｱｷｼﾞ</t>
  </si>
  <si>
    <t>園田  悠太</t>
  </si>
  <si>
    <t>ｿﾉﾀﾞ ﾕｳﾀ</t>
  </si>
  <si>
    <t>ｳｴﾊﾗ ﾘｭｳｶﾞ</t>
  </si>
  <si>
    <t>ｵﾊﾗ ﾏｵ</t>
  </si>
  <si>
    <t>ﾔﾏﾓﾄ ﾐﾂｷ</t>
  </si>
  <si>
    <t>松永  聖地</t>
  </si>
  <si>
    <t>ﾏﾂﾅｶﾞ ｾｲﾁ</t>
  </si>
  <si>
    <t>稲葉  京一</t>
  </si>
  <si>
    <t>ｲﾅﾊﾞ ｷｮｳｲﾁ</t>
  </si>
  <si>
    <t>上妻  恵太</t>
  </si>
  <si>
    <t>ｺｳﾂﾞﾏ ｹｲﾀ</t>
  </si>
  <si>
    <t>小林  悠人</t>
  </si>
  <si>
    <t>ｺﾊﾞﾔｼ ﾕｳﾄ</t>
  </si>
  <si>
    <t>田島  悠仁</t>
  </si>
  <si>
    <t>ﾀｼﾞﾏ ﾊﾙﾄ</t>
  </si>
  <si>
    <t>福田  悠斗</t>
  </si>
  <si>
    <t>ﾌｸﾀﾞ ﾕｳﾄ</t>
  </si>
  <si>
    <t>牧川  和真</t>
  </si>
  <si>
    <t>ﾏｷｶﾜ ｶｽﾞﾏ</t>
  </si>
  <si>
    <t>村島  幸太郎</t>
  </si>
  <si>
    <t>ﾑﾗｼﾏ ｺｳﾀﾛｳ</t>
  </si>
  <si>
    <t>ﾖｼﾀﾞ ﾚｵﾄ</t>
  </si>
  <si>
    <t>篠原  修英</t>
  </si>
  <si>
    <t>ｼﾉﾊﾗ ｼｭｳｴｲ</t>
  </si>
  <si>
    <t>田口  煌晏</t>
  </si>
  <si>
    <t>ﾀｸﾞﾁ ｺｳｱﾝ</t>
  </si>
  <si>
    <t>増田  陽向</t>
  </si>
  <si>
    <t>ﾏｽﾀﾞ ﾋﾅﾀ</t>
  </si>
  <si>
    <t>宮本  健士朗</t>
  </si>
  <si>
    <t>ﾐﾔﾓﾄ ｹﾝｼﾛｳ</t>
  </si>
  <si>
    <t>生田  陽輝</t>
  </si>
  <si>
    <t>ｲｸﾀ ﾊﾙｷ</t>
  </si>
  <si>
    <t>ﾔﾏｼﾀ ｼｭｳﾔ</t>
  </si>
  <si>
    <t>池松  明日</t>
  </si>
  <si>
    <t>ｲｹﾏﾂ ｱｼﾀ</t>
  </si>
  <si>
    <t>永田  律人</t>
  </si>
  <si>
    <t>ﾅｶﾞﾀ ﾘﾂﾄ</t>
  </si>
  <si>
    <t>𠩤田  倖雅</t>
  </si>
  <si>
    <t>ﾊﾗﾀﾞ ｺｳｶﾞ</t>
  </si>
  <si>
    <t>山下  海仁</t>
  </si>
  <si>
    <t>ﾔﾏｼﾀ ｶｲﾄ</t>
  </si>
  <si>
    <t>ﾔﾏｸﾞﾁ ｱﾚﾝ</t>
  </si>
  <si>
    <t>ﾄｵﾔﾏ ﾐﾂｷ</t>
  </si>
  <si>
    <t>木屋  颯翔</t>
  </si>
  <si>
    <t>ｷﾔ ｿｳﾊ</t>
  </si>
  <si>
    <t>ｷﾀｻﾞｷ ﾕｳﾏ</t>
  </si>
  <si>
    <t>ﾖｼﾀｹ ｿｳﾀ</t>
  </si>
  <si>
    <t>ﾔﾏｳﾁ ﾕｳｶﾞ</t>
  </si>
  <si>
    <t>ｵｶﾞﾀ ｴｲｷ</t>
  </si>
  <si>
    <t>ｵｶﾞﾀ ｿｳｼ</t>
  </si>
  <si>
    <t>矢立  龍多</t>
  </si>
  <si>
    <t>ﾔﾀﾃ ﾘｭｳﾀ</t>
  </si>
  <si>
    <t>髙木  絆那</t>
  </si>
  <si>
    <t>ﾀｶｷﾞ ｷｽﾞﾅ</t>
  </si>
  <si>
    <t>山本  知弥</t>
  </si>
  <si>
    <t>ﾔﾏﾓﾄ ﾄﾓﾔ</t>
  </si>
  <si>
    <t>立花  朋侑</t>
  </si>
  <si>
    <t>ﾀﾁﾊﾞﾅ ﾄﾓﾕｷ</t>
  </si>
  <si>
    <t>浦上  瑞生</t>
  </si>
  <si>
    <t>ｳﾗｶﾞﾐ ﾐｽﾞｷ</t>
  </si>
  <si>
    <t>平川  紘夢</t>
  </si>
  <si>
    <t>ﾋﾗｶﾜ ﾋﾛﾑ</t>
  </si>
  <si>
    <t>穴井  悠斗</t>
  </si>
  <si>
    <t>ｱﾅｲ ﾕｳﾄ</t>
  </si>
  <si>
    <t>新坂  祐斗</t>
  </si>
  <si>
    <t>ｼﾝｻﾞｶ ﾕｳﾄ</t>
  </si>
  <si>
    <t>中川  惺夢</t>
  </si>
  <si>
    <t>ﾅｶｶﾞﾜ ｾｲﾑ</t>
  </si>
  <si>
    <t>藤田  唯真</t>
  </si>
  <si>
    <t>ﾌｼﾞﾀ ﾕｲﾏ</t>
  </si>
  <si>
    <t>ﾂﾈﾏﾂ ﾅｵｷ</t>
  </si>
  <si>
    <t>ﾌｼﾞﾀ ｿｳﾑ</t>
  </si>
  <si>
    <t>ｶﾜｺﾞｴ ﾕｳﾋ</t>
  </si>
  <si>
    <t>ﾂﾁﾔ ﾚﾝ</t>
  </si>
  <si>
    <t>寺田  篤史</t>
  </si>
  <si>
    <t>ﾃﾗﾀﾞ ｱﾂｼ</t>
  </si>
  <si>
    <t>志牟田  蒼</t>
  </si>
  <si>
    <t>ｼﾑﾀ ｿｳ</t>
  </si>
  <si>
    <t>苗床  昌幸</t>
  </si>
  <si>
    <t>ﾅｴﾄｺ ﾏｻﾕｷ</t>
  </si>
  <si>
    <t>野口  翔登</t>
  </si>
  <si>
    <t>ﾉｸﾞﾁ ｼｮｳﾄ</t>
  </si>
  <si>
    <t>磯田  晃成</t>
  </si>
  <si>
    <t>ｲｿﾀﾞ ｺｳｾｲ</t>
  </si>
  <si>
    <t>大谷  健斗</t>
  </si>
  <si>
    <t>ｵｵﾀﾆ ｹﾝﾄ</t>
  </si>
  <si>
    <t>森口  拳心朗</t>
  </si>
  <si>
    <t>ﾓﾘｸﾞﾁ ｹﾝｼﾛｳ</t>
  </si>
  <si>
    <t>ﾎﾝﾀﾞ ｼﾝﾄ</t>
  </si>
  <si>
    <t>ﾆｼ ﾘﾝﾀ</t>
  </si>
  <si>
    <t>ﾐﾔﾓﾄ ｻｷﾄ</t>
  </si>
  <si>
    <t>西  勇成</t>
  </si>
  <si>
    <t>ﾆｼ ﾕｳｾｲ</t>
  </si>
  <si>
    <t>西  奏磨</t>
  </si>
  <si>
    <t>ﾆｼ ｿｳﾏ</t>
  </si>
  <si>
    <t>久保田  瑞己</t>
  </si>
  <si>
    <t>ｸﾎﾞﾀ ﾐｽﾞｷ</t>
  </si>
  <si>
    <t>松山  遼星</t>
  </si>
  <si>
    <t>ﾏﾂﾔﾏ ﾘｮｳｾｲ</t>
  </si>
  <si>
    <t>ｻｶﾀ ﾀｹﾙ</t>
  </si>
  <si>
    <t>ｲｼｶﾜ ﾖｼｷ</t>
  </si>
  <si>
    <t>ﾀｶﾗﾍﾞ ｿｳﾏ</t>
  </si>
  <si>
    <t>木下  心</t>
  </si>
  <si>
    <t>ｷﾉｼﾀ ｼﾞﾝ</t>
  </si>
  <si>
    <t>山口  陽也</t>
  </si>
  <si>
    <t>ﾔﾏｸﾞﾁ ﾊﾙﾔ</t>
  </si>
  <si>
    <t>畑中  太獅</t>
  </si>
  <si>
    <t>ﾊﾀﾅｶ ﾀｲｼ</t>
  </si>
  <si>
    <t>南本  和顕</t>
  </si>
  <si>
    <t>ﾐﾅﾓﾄ ｶｽﾞｱｷ</t>
  </si>
  <si>
    <t>小川  慎平</t>
  </si>
  <si>
    <t>ｵｶﾞﾜ ｼﾝﾍﾟｲ</t>
  </si>
  <si>
    <t>ﾅｶﾑﾗ ｱｲﾄ</t>
  </si>
  <si>
    <t>ｵｵﾑﾀ ｹﾝﾄ</t>
  </si>
  <si>
    <t>ｲﾜﾓﾄ ﾀｲｷ</t>
  </si>
  <si>
    <t>ｱｷﾏﾙ ﾐﾁ</t>
  </si>
  <si>
    <t>ﾋｶﾞｼ ｱﾚﾝ</t>
  </si>
  <si>
    <t>ﾐﾉﾓ ﾊﾙｸ</t>
  </si>
  <si>
    <t>ﾊｼﾓﾄ ﾗｲﾎｳ</t>
  </si>
  <si>
    <t>ｳｴﾉ ｱｻﾋ</t>
  </si>
  <si>
    <t>ｿｿｷﾞ ﾕｳﾄ</t>
  </si>
  <si>
    <t>蓑田  滉翔</t>
  </si>
  <si>
    <t>ﾐﾉﾀﾞ ﾋﾛﾄ</t>
  </si>
  <si>
    <t>ｲﾁﾔﾏ ﾊﾙﾏ</t>
  </si>
  <si>
    <t>ﾐｿﾞﾍﾞ ﾄｱ</t>
  </si>
  <si>
    <t>ｶﾜﾅﾍﾞ ﾘｸﾄ</t>
  </si>
  <si>
    <t>ｲﾜｻｷ ｺｳ</t>
  </si>
  <si>
    <t>ﾓﾄﾀﾞ ﾄﾓﾔ</t>
  </si>
  <si>
    <t>吉田  湊音</t>
  </si>
  <si>
    <t>ﾖｼﾀﾞ ﾐﾅﾄ</t>
  </si>
  <si>
    <t>那須  泰樹</t>
  </si>
  <si>
    <t>ﾅｽ ﾀｲｷ</t>
  </si>
  <si>
    <t>ﾔﾏｼﾀ ｺｳｼｮｳ</t>
  </si>
  <si>
    <t>浜崎  寛生</t>
  </si>
  <si>
    <t>ﾊﾏｻｷ ﾋﾛｷ</t>
  </si>
  <si>
    <t>田渕  信源</t>
  </si>
  <si>
    <t>ﾀﾌﾞﾁ ｼﾝｹﾞﾝ</t>
  </si>
  <si>
    <t>倉田  朋來</t>
  </si>
  <si>
    <t>ｸﾗﾀ ﾄﾓｷ</t>
  </si>
  <si>
    <t>北垣  蒼珠</t>
  </si>
  <si>
    <t>ｷﾀｶﾞｷ ｿｳｼﾞ</t>
  </si>
  <si>
    <t>ｼｮｳｶｸ ﾀｲﾁ</t>
  </si>
  <si>
    <t>ﾀﾏﾀﾞ ﾅｵｷ</t>
  </si>
  <si>
    <t>ﾀﾆｶﾞｲﾄ ｿﾗ</t>
  </si>
  <si>
    <t>ﾐﾂｲ ｼｮｳﾀ</t>
  </si>
  <si>
    <t>濵﨑  廉真</t>
  </si>
  <si>
    <t>ﾊﾏｻｷ ﾚﾝﾏ</t>
  </si>
  <si>
    <t>野島  稜太郎</t>
  </si>
  <si>
    <t>ﾉｼﾞﾏ ﾘｮｳﾀﾛｳ</t>
  </si>
  <si>
    <t>宮田  晃佑</t>
  </si>
  <si>
    <t>ﾐﾔﾀ ｺｳｽｹ</t>
  </si>
  <si>
    <t>立川  謙心</t>
  </si>
  <si>
    <t>ﾀﾁｶﾜ ｹﾝｼﾝ</t>
  </si>
  <si>
    <t>ﾋﾗﾐﾁ ﾔﾏﾄ</t>
  </si>
  <si>
    <t>ﾜｶｽｷﾞ ﾋﾛﾄ</t>
  </si>
  <si>
    <t>太田  輝人</t>
  </si>
  <si>
    <t>ｵｵﾀ ｷﾗﾄ</t>
  </si>
  <si>
    <t>古賀  幸成</t>
  </si>
  <si>
    <t>ｺｶﾞ ﾕｷﾅﾘ</t>
  </si>
  <si>
    <t>石田  季也</t>
  </si>
  <si>
    <t>ｲｼﾀﾞ ﾄｷﾔ</t>
  </si>
  <si>
    <t>大塚  晴翔</t>
  </si>
  <si>
    <t>ｵｵﾂｶ ﾊﾙﾄ</t>
  </si>
  <si>
    <t>川端  心汰</t>
  </si>
  <si>
    <t>ｶﾜﾊﾞﾀ ｼﾝﾀ</t>
  </si>
  <si>
    <t>赤尾  雄真</t>
  </si>
  <si>
    <t>ｱｶｵ ﾕｳﾏ</t>
  </si>
  <si>
    <t>山田  蒼志郎</t>
  </si>
  <si>
    <t>ﾔﾏﾀﾞ ｿｳｼﾞﾛｳ</t>
  </si>
  <si>
    <t>本崎  秀虎</t>
  </si>
  <si>
    <t>ﾓﾄｻﾞｷ ﾋﾃﾞﾄﾗ</t>
  </si>
  <si>
    <t>坂田  陵晟</t>
  </si>
  <si>
    <t>ｻｶﾀ ﾘｮｳｾｲ</t>
  </si>
  <si>
    <t>ﾀﾅｶ ﾐｽﾞｷ</t>
  </si>
  <si>
    <t>ｵｵｻｺ ｱｷ</t>
  </si>
  <si>
    <t>ｵｵｼﾏ ﾀｵ</t>
  </si>
  <si>
    <t>ﾐﾔｻﾞｷ ﾀｸﾐ</t>
  </si>
  <si>
    <t>ﾊﾗﾀﾞ ﾕｳｾｲ</t>
  </si>
  <si>
    <t>荒木  栄人</t>
  </si>
  <si>
    <t>ｱﾗｷ ｴｲﾄ</t>
  </si>
  <si>
    <t>緒方  幸太郎</t>
  </si>
  <si>
    <t>ｵｶﾞﾀ ｺｳﾀﾛｳ</t>
  </si>
  <si>
    <t>宮﨑  聖矢</t>
  </si>
  <si>
    <t>ﾐﾔｻﾞｷ ｾｲﾔ</t>
  </si>
  <si>
    <t>ﾖｼﾓﾄ ﾚﾝ</t>
  </si>
  <si>
    <t>成田  充希</t>
  </si>
  <si>
    <t>ﾅﾘﾀ ﾐﾂｷ</t>
  </si>
  <si>
    <t>渡邊  優太</t>
  </si>
  <si>
    <t>ﾜﾀﾅﾍﾞ ﾕｳﾀ</t>
  </si>
  <si>
    <t>ｳﾗﾀ ｾｲﾊ</t>
  </si>
  <si>
    <t>ﾏﾂﾉ ﾅﾅﾎ</t>
  </si>
  <si>
    <t>赤池  頼矢</t>
  </si>
  <si>
    <t>ｱｶｲｹ ﾗｲﾔ</t>
  </si>
  <si>
    <t>蓑田  悠太</t>
  </si>
  <si>
    <t>ﾐﾉﾀﾞ ﾕｳﾀ</t>
  </si>
  <si>
    <t>吉田  蓮</t>
  </si>
  <si>
    <t>ﾖｼﾀﾞ ﾚﾝ</t>
  </si>
  <si>
    <t>ﾋﾗｵｶ ｺｳｷ</t>
  </si>
  <si>
    <t>松本  和倫</t>
  </si>
  <si>
    <t>ﾏﾂﾓﾄ ｶｽﾞﾉﾘ</t>
  </si>
  <si>
    <t>鎌田  拓実</t>
  </si>
  <si>
    <t>ｶﾏﾀ ﾀｸﾐ</t>
  </si>
  <si>
    <t>ｼﾐｽﾞ ﾊﾙﾔ</t>
  </si>
  <si>
    <t>ﾀﾆﾓﾄ ﾀｲｶﾞ</t>
  </si>
  <si>
    <t>阿部  泰雅</t>
  </si>
  <si>
    <t>ｱﾍﾞ ﾀｲｶﾞ</t>
  </si>
  <si>
    <t>西野  正雪</t>
  </si>
  <si>
    <t>ﾆｼﾉ ｼｮｳｾﾂ</t>
  </si>
  <si>
    <t>ｲﾜﾓﾄ ｵｳﾀﾛｳ</t>
  </si>
  <si>
    <t>ｻｶｲ ﾗｲﾄ</t>
  </si>
  <si>
    <t>坂本  春馬</t>
  </si>
  <si>
    <t>ｻｶﾓﾄ ﾊﾙﾏ</t>
  </si>
  <si>
    <t>甲斐  偉知</t>
  </si>
  <si>
    <t>ｶｲ ｲﾁ</t>
  </si>
  <si>
    <t>瀧山  優世</t>
  </si>
  <si>
    <t>ﾀｷﾔﾏ ﾕｳｾｲ</t>
  </si>
  <si>
    <t>村里  聡多</t>
  </si>
  <si>
    <t>ﾑﾗｻﾄ ｿｳﾀ</t>
  </si>
  <si>
    <t>中野  陽太</t>
  </si>
  <si>
    <t>ﾅｶﾉ ﾖｳﾀ</t>
  </si>
  <si>
    <t>ﾀｹﾍﾞ ｺｳｼ</t>
  </si>
  <si>
    <t>ﾏﾂﾑﾗ ﾋﾛ</t>
  </si>
  <si>
    <t>ﾔﾅｾ ﾊﾙﾏ</t>
  </si>
  <si>
    <t>ﾔﾏｼﾀ ﾀｲｷ</t>
  </si>
  <si>
    <t>ﾖﾈﾊﾗ ｹｲｼﾞ</t>
  </si>
  <si>
    <t>ｲﾘｴ ﾘｵ</t>
  </si>
  <si>
    <t>ｾｶﾞﾜ ﾊﾙｷ</t>
  </si>
  <si>
    <t>ﾅｶﾞﾉ ﾋﾛﾔ</t>
  </si>
  <si>
    <t>ｲｼｶﾜ ｺｳｼﾝ</t>
  </si>
  <si>
    <t>ｸﾎﾞ ｶｽﾞﾋﾛ</t>
  </si>
  <si>
    <t>ｺﾝﾄﾞｳ ﾕｳ</t>
  </si>
  <si>
    <t>ﾀﾅｶ ﾏｻﾉﾌﾞ</t>
  </si>
  <si>
    <t>ﾅｶﾞﾓﾄ ｿｳｼ</t>
  </si>
  <si>
    <t>ﾌﾁｶﾞﾐ ｿｳﾀ</t>
  </si>
  <si>
    <t>ﾔﾌﾞﾀ ｹﾞﾝｷ</t>
  </si>
  <si>
    <t>ﾔﾏｶﾜ ﾘｭｳｼﾝ</t>
  </si>
  <si>
    <t>ﾔﾏｻｷ ﾕｳｷ</t>
  </si>
  <si>
    <t>ﾖｼﾑﾗ ｲｵﾘ</t>
  </si>
  <si>
    <t>ﾖﾈﾊﾗ ﾚﾝ</t>
  </si>
  <si>
    <t>ｷﾗ ｿｳﾀﾛｳ</t>
  </si>
  <si>
    <t>城戸  大和</t>
  </si>
  <si>
    <t>ｷﾄﾞ ﾔﾏﾄ</t>
  </si>
  <si>
    <t>髙沢  翔大</t>
  </si>
  <si>
    <t>ﾀｶｻﾜ ｼｮｳﾀﾞｲ</t>
  </si>
  <si>
    <t>中﨑  啓</t>
  </si>
  <si>
    <t>ﾅｶｻﾞｷ ﾋﾛ</t>
  </si>
  <si>
    <t>南條  健人</t>
  </si>
  <si>
    <t>ﾅﾝｼﾞｮｳ ｹﾝﾄ</t>
  </si>
  <si>
    <t>井上  葉太</t>
  </si>
  <si>
    <t>ｲﾉｳｴ ﾖｳﾀ</t>
  </si>
  <si>
    <t>可児  悠月</t>
  </si>
  <si>
    <t>ｶﾆ ﾕﾂﾞｷ</t>
  </si>
  <si>
    <t>佐藤  聡太郎</t>
  </si>
  <si>
    <t>ｻﾄｳ ｿｳﾀﾛｳ</t>
  </si>
  <si>
    <t>杉山  力斗</t>
  </si>
  <si>
    <t>ｽｷﾞﾔﾏ ﾘｷﾄ</t>
  </si>
  <si>
    <t>冨田  蒼輝</t>
  </si>
  <si>
    <t>ﾄﾐﾀ ｿｳｷ</t>
  </si>
  <si>
    <t>古沢  崇翔</t>
  </si>
  <si>
    <t>ﾌﾙｻﾜ ｼｭｳﾄ</t>
  </si>
  <si>
    <t>水本  優翔</t>
  </si>
  <si>
    <t>ﾐｽﾞﾓﾄ ﾕｳﾄ</t>
  </si>
  <si>
    <t>溝辺  煌心</t>
  </si>
  <si>
    <t>ﾐｿﾞﾍﾞ ｺｳｼﾝ</t>
  </si>
  <si>
    <t>森下  颯斗</t>
  </si>
  <si>
    <t>ﾓﾘｼﾀ ﾊﾔﾄ</t>
  </si>
  <si>
    <t>米村  和真</t>
  </si>
  <si>
    <t>ﾖﾈﾑﾗ ｶｽﾞﾏ</t>
  </si>
  <si>
    <t>ｺﾓﾘ ｼｮｳﾀ</t>
  </si>
  <si>
    <t>ｲﾄｳ ｶﾂﾋｺ</t>
  </si>
  <si>
    <t>ｲﾅﾏｽ ｹｲ</t>
  </si>
  <si>
    <t>ﾂﾂﾞｷ ｿｳｼ</t>
  </si>
  <si>
    <t>ﾅｲﾄｳ ｼｹﾞｷ</t>
  </si>
  <si>
    <t>ﾏﾂﾓﾄ ｱﾕﾑ</t>
  </si>
  <si>
    <t>ﾀｶﾓﾄ ｲﾖﾊ</t>
  </si>
  <si>
    <t>ｺﾀﾞﾏ ﾄｳｼﾛｳ</t>
  </si>
  <si>
    <t>ﾂｼﾀﾞ ﾊﾙｷ</t>
  </si>
  <si>
    <t>ｸｽﾉｷ ｹｲｺﾞ</t>
  </si>
  <si>
    <t>上村  虎白</t>
  </si>
  <si>
    <t>ｶﾐﾑﾗ ｺﾊｸ</t>
  </si>
  <si>
    <t>堀江  彪斗</t>
  </si>
  <si>
    <t>ﾎﾘｴ ｱﾔﾄ</t>
  </si>
  <si>
    <t>下田  悠太</t>
  </si>
  <si>
    <t>ｼﾓﾀﾞ ﾕｳﾀ</t>
  </si>
  <si>
    <t>三上  清正</t>
  </si>
  <si>
    <t>ﾐｶﾐ ｷﾖﾏｻ</t>
  </si>
  <si>
    <t>村上  慎一</t>
  </si>
  <si>
    <t>ﾑﾗｶﾐ ｼﾝｲﾁ</t>
  </si>
  <si>
    <t>浦田  稜誠</t>
  </si>
  <si>
    <t>ｳﾗﾀ ﾘｮｳﾏ</t>
  </si>
  <si>
    <t>川口  頼輝</t>
  </si>
  <si>
    <t>ｶﾜｸﾞﾁ ﾗｲｷ</t>
  </si>
  <si>
    <t>中原  柊</t>
  </si>
  <si>
    <t>ﾅｶﾊﾗ ｼｭｳ</t>
  </si>
  <si>
    <t>田代  大空</t>
  </si>
  <si>
    <t>ﾀｼﾛ ﾋｿｶ</t>
  </si>
  <si>
    <t>富永  永輝愛</t>
  </si>
  <si>
    <t>ﾄﾐﾅｶﾞ ﾄｷｱ</t>
  </si>
  <si>
    <t>本山  愁晴</t>
  </si>
  <si>
    <t>ﾓﾄﾔﾏ ｼｭｳｾｲ</t>
  </si>
  <si>
    <t>稲田  應祐</t>
  </si>
  <si>
    <t>ｲﾅﾀﾞ ｵｳｽｹ</t>
  </si>
  <si>
    <t>南  颯舞</t>
  </si>
  <si>
    <t>ﾐﾅﾐ ｻﾂﾏ</t>
  </si>
  <si>
    <t>市村  一朗</t>
  </si>
  <si>
    <t>ｲﾁﾑﾗ ｲﾁﾛｳ</t>
  </si>
  <si>
    <t>岩佐  拓斗</t>
  </si>
  <si>
    <t>ｲﾜｻ ﾀｸﾄ</t>
  </si>
  <si>
    <t>桂  和明</t>
  </si>
  <si>
    <t>ｶﾂﾗ ｶｽﾞｱｷ</t>
  </si>
  <si>
    <t>井上  悠夢</t>
  </si>
  <si>
    <t>ｲﾉｳｴ ﾕｳﾑ</t>
  </si>
  <si>
    <t>猿渡  結斗</t>
  </si>
  <si>
    <t>ｻﾙﾜﾀﾘ ﾕｳﾄ</t>
  </si>
  <si>
    <t>中川  陽登</t>
  </si>
  <si>
    <t>ﾅｶｶﾞﾜ ﾊﾙﾄ</t>
  </si>
  <si>
    <t>日吉  泰盛</t>
  </si>
  <si>
    <t>ﾋﾖｼ ﾀｲｾｲ</t>
  </si>
  <si>
    <t>村上  劉心</t>
  </si>
  <si>
    <t>ﾑﾗｶﾐ ﾘｭｳｼﾝ</t>
  </si>
  <si>
    <t>光永  慈英</t>
  </si>
  <si>
    <t>ﾐﾂﾅｶﾞ ｼﾞｴｲ</t>
  </si>
  <si>
    <t>白坂  天羅</t>
  </si>
  <si>
    <t>ｼﾗｻｶ ｿﾗ</t>
  </si>
  <si>
    <t>平峰  颯人</t>
  </si>
  <si>
    <t>ﾋﾗﾐﾈ ﾊﾔﾄ</t>
  </si>
  <si>
    <t>宮崎  晴琉</t>
  </si>
  <si>
    <t>ﾐﾔｻﾞｷ ﾊﾙ</t>
  </si>
  <si>
    <t>山口  泰誠</t>
  </si>
  <si>
    <t>ﾔﾏｸﾞﾁ ﾀｲｾｲ</t>
  </si>
  <si>
    <t>吉村  学人</t>
  </si>
  <si>
    <t>ﾖｼﾑﾗ ﾏﾅﾄ</t>
  </si>
  <si>
    <t>ﾀｶﾊｼ ﾕｳﾔ</t>
  </si>
  <si>
    <t>ｵｶﾔﾏ ﾘｮｳﾀ</t>
  </si>
  <si>
    <t>ｳﾁﾀﾞ ｼｮｳﾀ</t>
  </si>
  <si>
    <t>ﾀｶﾊｼ ﾔﾏﾄ</t>
  </si>
  <si>
    <t>ｽﾐﾖｼ ﾅｵﾀ</t>
  </si>
  <si>
    <t>ﾉｼﾞﾘ ﾕｳ</t>
  </si>
  <si>
    <t>ﾀｼﾞﾘ ﾘｭｳｾｲ</t>
  </si>
  <si>
    <t>ﾀｹﾓﾄ ﾊﾙﾄ</t>
  </si>
  <si>
    <t>入江  諒太</t>
  </si>
  <si>
    <t>ｲﾘｴ ﾘｮｳﾀ</t>
  </si>
  <si>
    <t>内田  偉心</t>
  </si>
  <si>
    <t>ｳﾁﾀﾞ ｲｯｻ</t>
  </si>
  <si>
    <t>ｲｶﾘﾉ ﾂｶｻ</t>
  </si>
  <si>
    <t>ｴﾋﾞﾊﾗ ﾏｺﾄ</t>
  </si>
  <si>
    <t>ﾅｶﾞﾀ ｿｳ</t>
  </si>
  <si>
    <t>石本  悠馬</t>
  </si>
  <si>
    <t>ｲｼﾓﾄ ﾕｳﾏ</t>
  </si>
  <si>
    <t>野田  龍ノ介</t>
  </si>
  <si>
    <t>ﾉﾀﾞ ﾘｭｳﾉｽｹ</t>
  </si>
  <si>
    <t>藤森  健斗</t>
  </si>
  <si>
    <t>ﾌｼﾞﾓﾘ ｹﾝﾄ</t>
  </si>
  <si>
    <t>安武  琳太郎</t>
  </si>
  <si>
    <t>ﾔｽﾀｹ ﾘﾝﾀﾛｳ</t>
  </si>
  <si>
    <t>田代  來也</t>
  </si>
  <si>
    <t>ﾀｼﾛ ﾗｲﾔ</t>
  </si>
  <si>
    <t>米坂  璃乙</t>
  </si>
  <si>
    <t>ﾖﾈｻｶ ﾘｵﾄ</t>
  </si>
  <si>
    <t>松田  光陽</t>
  </si>
  <si>
    <t>ﾏﾂﾀﾞ ﾃﾙﾔ</t>
  </si>
  <si>
    <t>西田  昊生</t>
  </si>
  <si>
    <t>ﾆｼﾀﾞ ｺｳｷ</t>
  </si>
  <si>
    <t>小嶋  一颯</t>
  </si>
  <si>
    <t>ｺｼﾞﾏ ｲﾌﾞｷ</t>
  </si>
  <si>
    <t>山下  碧</t>
  </si>
  <si>
    <t>ﾔﾏｼﾀ ｱｵｲ</t>
  </si>
  <si>
    <t>ﾅｶ ﾘｮｳﾏ</t>
  </si>
  <si>
    <t>ﾆｼｵｶ ｼｵﾝ</t>
  </si>
  <si>
    <t>ｲﾁﾉｾ ｱｲﾄ</t>
  </si>
  <si>
    <t>ﾊｾﾞﾔﾏ ﾄﾓﾔ</t>
  </si>
  <si>
    <t>ﾅｶﾞﾉ ｺﾀﾛｳ</t>
  </si>
  <si>
    <t>ﾉﾀﾞ ﾀｶﾕｷ</t>
  </si>
  <si>
    <t>ｲﾜｻｷ ﾉｱ</t>
  </si>
  <si>
    <t>ｵｵﾂﾎﾞ ﾘｭｳﾄ</t>
  </si>
  <si>
    <t>ﾊｽｲｹ ﾕｳｺﾞ</t>
  </si>
  <si>
    <t>ﾌｸﾊﾗ ｱﾕﾑ</t>
  </si>
  <si>
    <t>ｼﾗｲｼ ｾｲﾔ</t>
  </si>
  <si>
    <t>ｸﾆﾀｹ ﾊﾙﾕｷ</t>
  </si>
  <si>
    <t>ﾐｽﾞﾀﾆ ｿﾗ</t>
  </si>
  <si>
    <t>ﾐｽﾞﾉ ﾕｳﾀ</t>
  </si>
  <si>
    <t>ｳﾁﾀﾞ ﾖｼﾀｶ</t>
  </si>
  <si>
    <t>田代  授</t>
  </si>
  <si>
    <t>ﾀｼﾛ ｻｽﾞｸ</t>
  </si>
  <si>
    <t>本田  虎太郎</t>
  </si>
  <si>
    <t>ﾎﾝﾀﾞ ｺﾀﾛｳ</t>
  </si>
  <si>
    <t>竹原  匠海</t>
  </si>
  <si>
    <t>ﾀｹﾊﾗ ﾀｸﾐ</t>
  </si>
  <si>
    <t>溜  大翔</t>
  </si>
  <si>
    <t>ﾀﾏﾘ ﾋﾛﾄ</t>
  </si>
  <si>
    <t>川口  蒼太</t>
  </si>
  <si>
    <t>ｶﾜｸﾞﾁ ｿｳﾀ</t>
  </si>
  <si>
    <t>田尻  清雅</t>
  </si>
  <si>
    <t>ﾀｼﾞﾘ ｾｲｶﾞ</t>
  </si>
  <si>
    <t>森下  永遠</t>
  </si>
  <si>
    <t>ﾓﾘｼﾀ ﾄﾜ</t>
  </si>
  <si>
    <t>永田  篤郎</t>
  </si>
  <si>
    <t>ﾅｶﾞﾀ ｱﾂﾛｳ</t>
  </si>
  <si>
    <t>津々木  俊翔</t>
  </si>
  <si>
    <t>ﾂﾂｷ ｼｭﾝﾄ</t>
  </si>
  <si>
    <t>山本  航</t>
  </si>
  <si>
    <t>ﾔﾏﾓﾄ ﾜﾀﾙ</t>
  </si>
  <si>
    <t>山本  隼</t>
  </si>
  <si>
    <t>ﾔﾏﾓﾄ ﾊﾔﾄ</t>
  </si>
  <si>
    <t>池尻  圭太</t>
  </si>
  <si>
    <t>ｲｹｼﾞﾘ ｹｲﾀ</t>
  </si>
  <si>
    <t>上津原  啓介</t>
  </si>
  <si>
    <t>ｳｴﾂﾊﾗ ｹｲｽｹ</t>
  </si>
  <si>
    <t>ｼﾛｼﾀ ﾋﾛﾉｽｹ</t>
  </si>
  <si>
    <t>ﾐﾔﾓﾄ ﾀｹﾄﾗ</t>
  </si>
  <si>
    <t>ﾄﾞｳｻｲ ﾋﾋﾞｷ</t>
  </si>
  <si>
    <t>ﾀｶｽ ｼﾝｾｲ</t>
  </si>
  <si>
    <t>菅野  昊</t>
  </si>
  <si>
    <t>ｽｶﾞﾉ ｿﾗ</t>
  </si>
  <si>
    <t>ﾏﾂﾉ ﾋﾋﾞｷ</t>
  </si>
  <si>
    <t>中島  篤志</t>
  </si>
  <si>
    <t>ﾅｶｼﾏ ｱﾂｼ</t>
  </si>
  <si>
    <t>柏原  煉</t>
  </si>
  <si>
    <t>ｶｼﾜﾊﾞﾗ ﾚﾝ</t>
  </si>
  <si>
    <t>牧尾  心温</t>
  </si>
  <si>
    <t>ﾏｷｵ ｼｵﾝ</t>
  </si>
  <si>
    <t>上村  一真</t>
  </si>
  <si>
    <t>ｳｴﾑﾗ ｶｽﾞﾏ</t>
  </si>
  <si>
    <t>ｼﾏｻｷ ﾕｳﾏ</t>
  </si>
  <si>
    <t>ﾌｼﾞﾓﾄ ﾊﾙﾀ</t>
  </si>
  <si>
    <t>ｳｻｶﾞﾜ ﾚｵ</t>
  </si>
  <si>
    <t>ｶﾏﾀﾞ ﾀｲｼ</t>
  </si>
  <si>
    <t>ｳｴﾀﾞ ﾚﾝﾄ</t>
  </si>
  <si>
    <t>ｶﾜｳﾁ ﾕｳ</t>
  </si>
  <si>
    <t>ﾔﾏｼﾀ ｱﾂﾄ</t>
  </si>
  <si>
    <t>ﾋﾗﾀ ﾀｸﾐ</t>
  </si>
  <si>
    <t>ｵｵﾀ ｷﾞﾝｼﾞ</t>
  </si>
  <si>
    <t>ﾊﾗｸﾞﾁ ｺｳｷ</t>
  </si>
  <si>
    <t>赤星  逞</t>
  </si>
  <si>
    <t>ｱｶﾎｼ ﾀｸﾏ</t>
  </si>
  <si>
    <t>和泉  遼</t>
  </si>
  <si>
    <t>ｲｽﾞﾐ ﾘｮｳ</t>
  </si>
  <si>
    <t>村田  悠眞</t>
  </si>
  <si>
    <t>ﾑﾗﾀ ﾊﾙﾏ</t>
  </si>
  <si>
    <t>横山  真生</t>
  </si>
  <si>
    <t>ﾖｺﾔﾏ ｼﾝｾｲ</t>
  </si>
  <si>
    <t>道田  輝龍</t>
  </si>
  <si>
    <t>ﾐﾁﾀﾞ ｷﾘｭｳ</t>
  </si>
  <si>
    <t>一柳  樟太朗</t>
  </si>
  <si>
    <t>ｲﾁﾔﾅｷﾞ ｼｮｳﾀﾛｳ</t>
  </si>
  <si>
    <t>山坂  明門</t>
  </si>
  <si>
    <t>ﾔﾏｻｶ ｱﾓﾝ</t>
  </si>
  <si>
    <t>藤本  滉大</t>
  </si>
  <si>
    <t>ﾌｼﾞﾓﾄ ｺｳﾀ</t>
  </si>
  <si>
    <t>豊永  紅太</t>
  </si>
  <si>
    <t>ﾄﾖﾅｶﾞ ｺｳﾀ</t>
  </si>
  <si>
    <t>上妻  悠哉</t>
  </si>
  <si>
    <t>ｺｳｽﾞﾏ ﾕｳﾔ</t>
  </si>
  <si>
    <t>大塚  悠真</t>
  </si>
  <si>
    <t>ｵｵﾂｶ ﾕｳﾏ</t>
  </si>
  <si>
    <t>山添  一稀</t>
  </si>
  <si>
    <t>ﾔﾏｿﾞｴ ｲﾁｷ</t>
  </si>
  <si>
    <t>ｼﾏﾀﾞ ｶﾝﾀ</t>
  </si>
  <si>
    <t>ﾊﾔｼ ﾕｷﾄ</t>
  </si>
  <si>
    <t>ｺﾀﾞﾏ ｺｳﾀﾞｲ</t>
  </si>
  <si>
    <t>ｺｳﾛｷﾞ ﾕｳﾔ</t>
  </si>
  <si>
    <t>ｺｳﾛｷﾞ ｱﾗﾝ</t>
  </si>
  <si>
    <t>ﾏｴｶﾜ ｺｳﾀ</t>
  </si>
  <si>
    <t>徳永  一颯</t>
  </si>
  <si>
    <t>ﾄｸﾅｶﾞ ｲﾌﾞｷ</t>
  </si>
  <si>
    <t>山田  葵仁</t>
  </si>
  <si>
    <t>ﾔﾏﾀﾞ ｱｲﾄ</t>
  </si>
  <si>
    <t>ﾉﾀﾞ ｱｵｲ</t>
  </si>
  <si>
    <t>ﾊﾔｼﾀﾞ ﾘｸ</t>
  </si>
  <si>
    <t>ｶﾄｳ ﾕｳｾｲ</t>
  </si>
  <si>
    <t>ﾋﾉ ｹｲｼﾝ</t>
  </si>
  <si>
    <t>ｳﾄｳ ｷﾞﾝﾍﾟｲ</t>
  </si>
  <si>
    <t>寺本  篤生</t>
  </si>
  <si>
    <t>ﾃﾗﾓﾄ ｱﾂｷ</t>
  </si>
  <si>
    <t>ﾅｶﾑﾗ ｺｳｽｹ</t>
  </si>
  <si>
    <t>ﾂﾊﾞｷﾔﾏ ｼﾖｳ</t>
  </si>
  <si>
    <t>ｿﾉﾀﾞ ﾀﾀﾞｼ</t>
  </si>
  <si>
    <t>ﾄﾖﾀﾞ ｹﾝﾀﾛｳ</t>
  </si>
  <si>
    <t>稲垣  昂生</t>
  </si>
  <si>
    <t>ｲﾅｶﾞｷ ｺｳｾｲ</t>
  </si>
  <si>
    <t>増田  敬大</t>
  </si>
  <si>
    <t>ﾏｽﾀﾞ ｹｲﾄ</t>
  </si>
  <si>
    <t>ｱｻｲ ﾋｻﾄ</t>
  </si>
  <si>
    <t>ｼｶﾀ ﾏｺﾄ</t>
  </si>
  <si>
    <t>ﾏﾂｵ ｸｳ</t>
  </si>
  <si>
    <t>ﾆｼﾔﾏ ｱﾔﾀ</t>
  </si>
  <si>
    <t>ﾅｶﾞﾏﾂ ﾕｳﾘ</t>
  </si>
  <si>
    <t>佐藤  櫂斗</t>
  </si>
  <si>
    <t>ｻﾄｳ ｶｲﾄ</t>
  </si>
  <si>
    <t>奈良原  優</t>
  </si>
  <si>
    <t>ﾅﾗﾊﾗ ﾕﾀｶ</t>
  </si>
  <si>
    <t>中原  賢人</t>
  </si>
  <si>
    <t>ﾅｶﾊﾗ ｹﾝﾄ</t>
  </si>
  <si>
    <t>大久保  太晴</t>
  </si>
  <si>
    <t>ｵｵｸﾎﾞ ﾀｲｾｲ</t>
  </si>
  <si>
    <t>ｻｶﾓﾄ ｴｲｼﾝ</t>
  </si>
  <si>
    <t>ﾀﾅｶ ｱｵﾄ</t>
  </si>
  <si>
    <t>渡邉  颯太</t>
  </si>
  <si>
    <t>ﾜﾀﾅﾍﾞ ｿｳﾀ</t>
  </si>
  <si>
    <t>吉川  凰皐朗</t>
  </si>
  <si>
    <t>ﾖｼｶﾜ ｺｳﾀﾛｳ</t>
  </si>
  <si>
    <t>鈴木  蓮麻</t>
  </si>
  <si>
    <t>ｽｽﾞｷ ﾚﾝﾏ</t>
  </si>
  <si>
    <t>佐賀  俊</t>
  </si>
  <si>
    <t>ｻｶﾞ ｽｸﾞﾙ</t>
  </si>
  <si>
    <t>長瀬  雄太</t>
  </si>
  <si>
    <t>ﾅｶﾞｾ ﾕｳﾀ</t>
  </si>
  <si>
    <t>森  虎太郎</t>
  </si>
  <si>
    <t>ﾓﾘ ｺﾀﾛｳ</t>
  </si>
  <si>
    <t>ｳｴﾑﾗ ﾀｲﾖｳ</t>
  </si>
  <si>
    <t>ﾏﾂﾀﾞ ｹﾞﾝｷ</t>
  </si>
  <si>
    <t>釘嶋  龍成</t>
  </si>
  <si>
    <t>ｸｷﾞｼﾏ ﾘｭｳｾｲ</t>
  </si>
  <si>
    <t>松村  煌雅</t>
  </si>
  <si>
    <t>ﾏﾂﾑﾗ ｺｳｶﾞ</t>
  </si>
  <si>
    <t>小田  大翔</t>
  </si>
  <si>
    <t>ｵﾀﾞ ﾊﾙﾄ</t>
  </si>
  <si>
    <t>渡邊  竣斗</t>
  </si>
  <si>
    <t>ﾜﾀﾅﾍﾞ ｼｭﾝﾄ</t>
  </si>
  <si>
    <t>佐藤  秋清</t>
  </si>
  <si>
    <t>ｻﾄｳ ｼｭｳｾｲ</t>
  </si>
  <si>
    <t>岸髙  壮眞</t>
  </si>
  <si>
    <t>ｷｼﾀｶ ｿｳﾏ</t>
  </si>
  <si>
    <t>井福  陽大</t>
  </si>
  <si>
    <t>ｲﾌｸ ﾖｳﾀ</t>
  </si>
  <si>
    <t>大塚  昊生</t>
  </si>
  <si>
    <t>ｵｵﾂｶ ｺｳｾｲ</t>
  </si>
  <si>
    <t>島田  奈季</t>
  </si>
  <si>
    <t>ｼﾏﾀﾞ ﾅｲｷ</t>
  </si>
  <si>
    <t>新道  将希</t>
  </si>
  <si>
    <t>ｼﾝﾄﾞｳ ﾏｻｷ</t>
  </si>
  <si>
    <t>佐藤  慶來</t>
  </si>
  <si>
    <t>ｻﾄｳ ｹｲｷ</t>
  </si>
  <si>
    <t>興梠  太</t>
  </si>
  <si>
    <t>ｺｳﾛｷﾞ ﾀｲ</t>
  </si>
  <si>
    <t>ﾐﾔﾉ ﾀｸﾐ</t>
  </si>
  <si>
    <t>ﾔﾏﾓﾄ ﾚｵﾝ</t>
  </si>
  <si>
    <t>大塚  斗翔</t>
  </si>
  <si>
    <t>ｵｵﾂｶ ﾄﾜ</t>
  </si>
  <si>
    <t>福永  倖正</t>
  </si>
  <si>
    <t>ﾌｸﾅｶﾞ ﾕｷﾏｻ</t>
  </si>
  <si>
    <t>德永  空</t>
  </si>
  <si>
    <t>ﾄｸﾅｶﾞ ｿﾗ</t>
  </si>
  <si>
    <t>小柳  雄紳</t>
  </si>
  <si>
    <t>ｺﾔﾅｷﾞ ﾕｳｼﾝ</t>
  </si>
  <si>
    <t>青木  陽馬</t>
  </si>
  <si>
    <t>ｱｵｷ ﾊﾙﾏ</t>
  </si>
  <si>
    <t>井上  礼人</t>
  </si>
  <si>
    <t>ｲﾉｳｴ ｱﾔﾄ</t>
  </si>
  <si>
    <t>池嵜  琉泉</t>
  </si>
  <si>
    <t>ｲｹｻﾞｷ ﾙｲ</t>
  </si>
  <si>
    <t>ｵｵｶﾜ ﾋﾛｷ</t>
  </si>
  <si>
    <t>ﾀﾑﾗ ﾋﾛ</t>
  </si>
  <si>
    <t>岩﨑  萊希</t>
  </si>
  <si>
    <t>ｲﾜｻｷ ﾗｲｷ</t>
  </si>
  <si>
    <t>ﾀﾆｶﾞﾜ ﾋｼﾞﾘ</t>
  </si>
  <si>
    <t>ｺﾊﾞｼ ｺｵ</t>
  </si>
  <si>
    <t>新村  優泰</t>
  </si>
  <si>
    <t>ｼﾝﾑﾗ ﾕｳﾀ</t>
  </si>
  <si>
    <t>大川  聡太</t>
  </si>
  <si>
    <t>ｵｵｶﾜ ｿｳﾀ</t>
  </si>
  <si>
    <t>渡辺  瑛人</t>
  </si>
  <si>
    <t>ﾜﾀﾅﾍﾞ ｴｲﾄ</t>
  </si>
  <si>
    <t>上村  大河</t>
  </si>
  <si>
    <t>ｳｴﾑﾗ ﾀｲｶﾞ</t>
  </si>
  <si>
    <t>本田  月人</t>
  </si>
  <si>
    <t>ﾎﾝﾀﾞ ﾗｲﾄ</t>
  </si>
  <si>
    <t>鶴田  俊平</t>
  </si>
  <si>
    <t>ﾂﾙﾀ ｼｭﾝﾍﾟｲ</t>
  </si>
  <si>
    <t>西山  陽八</t>
  </si>
  <si>
    <t>ﾆｼﾔﾏ ﾊﾙﾔ</t>
  </si>
  <si>
    <t>辰巳  竜之進</t>
  </si>
  <si>
    <t>ﾀﾂﾐ ﾘｭｳﾉｼﾝ</t>
  </si>
  <si>
    <t>泉保  颯太</t>
  </si>
  <si>
    <t>ｾﾝﾎﾞ ｿｳﾀ</t>
  </si>
  <si>
    <t>ﾀｼﾞﾏ ｹﾝｽｹ</t>
  </si>
  <si>
    <t>ﾂﾙﾄﾞﾒ ﾊﾔﾄ</t>
  </si>
  <si>
    <t>西村 琉花</t>
  </si>
  <si>
    <t>ﾆｼﾑﾗ ﾙｶ</t>
  </si>
  <si>
    <t>松藤 実来</t>
  </si>
  <si>
    <t>ﾏﾂﾌｼﾞ ﾐｸ</t>
  </si>
  <si>
    <t>緒方 玲未亜</t>
  </si>
  <si>
    <t>ｵｶﾞﾀ ﾚﾐｱ</t>
  </si>
  <si>
    <t>隈部 凪紗</t>
  </si>
  <si>
    <t>ｸﾏﾍﾞ ﾅｷﾞｻ</t>
  </si>
  <si>
    <t>藤井 ときわ</t>
  </si>
  <si>
    <t>ﾌｼﾞｲ ﾄｷﾜ</t>
  </si>
  <si>
    <t>阪本 結</t>
  </si>
  <si>
    <t>ｻｶﾓﾄ ﾕｲ</t>
  </si>
  <si>
    <t>北口 愛</t>
  </si>
  <si>
    <t>ｷﾀｸﾞﾁ ｱｲ</t>
  </si>
  <si>
    <t>野村 ひいろ</t>
  </si>
  <si>
    <t>ﾉﾑﾗ ﾋｲﾛ</t>
  </si>
  <si>
    <t>山口 葵</t>
  </si>
  <si>
    <t>ﾔﾏｸﾞﾁ ｱｵｲ</t>
  </si>
  <si>
    <t>西 蒼衣</t>
  </si>
  <si>
    <t>ﾆｼ ｱｵｲ</t>
  </si>
  <si>
    <t>片山 美沙希</t>
  </si>
  <si>
    <t>ｶﾀﾔﾏ ﾐｻｷ</t>
  </si>
  <si>
    <t>宮原 瑠菜</t>
  </si>
  <si>
    <t>ﾐﾔﾊﾗ ﾙﾅ</t>
  </si>
  <si>
    <t>池田 百花</t>
  </si>
  <si>
    <t>ｲｹﾀﾞ ﾓﾓｶ</t>
  </si>
  <si>
    <t>今屋 沙和子</t>
  </si>
  <si>
    <t>ｲﾏﾔ ｻﾜｺ</t>
  </si>
  <si>
    <t>古閑 はなこ</t>
  </si>
  <si>
    <t>ｺｶﾞ ﾊﾅｺ</t>
  </si>
  <si>
    <t>川畑 果鈴</t>
  </si>
  <si>
    <t>ｶﾜﾊﾞﾀ ｶﾘﾝ</t>
  </si>
  <si>
    <t>佐野 美胡</t>
  </si>
  <si>
    <t>ｻﾉ ﾐｳ</t>
  </si>
  <si>
    <t>宮崎 莉桜</t>
  </si>
  <si>
    <t>ﾐﾔｻﾞｷ ﾘｵ</t>
  </si>
  <si>
    <t>矢野 万里子</t>
  </si>
  <si>
    <t>ﾔﾉ ﾏﾘｺ</t>
  </si>
  <si>
    <t>筑紫 凛</t>
  </si>
  <si>
    <t>ﾁｸｼ ﾘﾝ</t>
  </si>
  <si>
    <t>角 柚亜</t>
  </si>
  <si>
    <t>ｽﾐ ﾕｽﾞｱ</t>
  </si>
  <si>
    <t>原田 桃衣</t>
  </si>
  <si>
    <t>ﾊﾗﾀﾞ ﾓﾓｴ</t>
  </si>
  <si>
    <t>南 青空</t>
  </si>
  <si>
    <t>ﾐﾅﾐ ｿﾗ</t>
  </si>
  <si>
    <t>飯干 那奈</t>
  </si>
  <si>
    <t>ｲｲﾎｼ ﾅﾅ</t>
  </si>
  <si>
    <t>成松 明莉</t>
  </si>
  <si>
    <t>ﾅﾘﾏﾂ ｱｶﾘ</t>
  </si>
  <si>
    <t>中山 優海子</t>
  </si>
  <si>
    <t>ﾅｶﾔﾏ ﾕﾐｺ</t>
  </si>
  <si>
    <t>松本 莉奈</t>
  </si>
  <si>
    <t>ﾏﾂﾓﾄ ﾘﾅ</t>
  </si>
  <si>
    <t>中務 澪</t>
  </si>
  <si>
    <t>ﾅｶﾂｶ ﾐｵ</t>
  </si>
  <si>
    <t>林 波瑠</t>
  </si>
  <si>
    <t>ﾊﾔｼ ﾊﾙ</t>
  </si>
  <si>
    <t>廣田 瀬奈</t>
  </si>
  <si>
    <t>ﾋﾛﾀ ｾﾅ</t>
  </si>
  <si>
    <t>恒松 晴</t>
  </si>
  <si>
    <t>ﾂﾈﾏﾂ ﾊﾙ</t>
  </si>
  <si>
    <t>中山 心美</t>
  </si>
  <si>
    <t>ﾅｶﾔﾏ ｺｺﾐ</t>
  </si>
  <si>
    <t>水上 栞里</t>
  </si>
  <si>
    <t>ﾐｽﾞｶﾐ ｼｵﾘ</t>
  </si>
  <si>
    <t>宮﨑 芙美</t>
  </si>
  <si>
    <t>ﾐﾔｻﾞｷ ﾌﾐ</t>
  </si>
  <si>
    <t>牛島 未來</t>
  </si>
  <si>
    <t>ｳｼｼﾞﾏ ﾐﾗｲ</t>
  </si>
  <si>
    <t>北野 レイラ</t>
  </si>
  <si>
    <t>ｷﾀﾉ ﾚｲﾗ</t>
  </si>
  <si>
    <t>飯田 琴心</t>
  </si>
  <si>
    <t>ｲｲﾀﾞ ｺﾄﾐ</t>
  </si>
  <si>
    <t>山田 美心</t>
  </si>
  <si>
    <t>ﾔﾏﾀﾞ ﾐｺ</t>
  </si>
  <si>
    <t>桐原 心和</t>
  </si>
  <si>
    <t>ｷﾘﾊﾗ ｺｺﾅ</t>
  </si>
  <si>
    <t>佐々木 美弥</t>
  </si>
  <si>
    <t>ｻｻｷ ﾐﾐ</t>
  </si>
  <si>
    <t>小山 桃子</t>
  </si>
  <si>
    <t>ｵﾔﾏ ﾓﾓｺ</t>
  </si>
  <si>
    <t>田浦 咲弥</t>
  </si>
  <si>
    <t>ﾀｳﾗ ｻﾔ</t>
  </si>
  <si>
    <t>田中 彩葉</t>
  </si>
  <si>
    <t>ﾀﾅｶ ｲﾛﾊ</t>
  </si>
  <si>
    <t>中島 瑠々</t>
  </si>
  <si>
    <t>ﾅｶｼﾏ ﾙﾙ</t>
  </si>
  <si>
    <t>浦島 美里</t>
  </si>
  <si>
    <t>ｳﾗｼﾏ ﾐｻﾄ</t>
  </si>
  <si>
    <t>中山 優奈</t>
  </si>
  <si>
    <t>ﾅｶﾔﾏ ﾕｳﾅ</t>
  </si>
  <si>
    <t>藤本 さくら</t>
  </si>
  <si>
    <t>ﾌｼﾞﾓﾄ ｻｸﾗ</t>
  </si>
  <si>
    <t>渡辺 陽奈</t>
  </si>
  <si>
    <t>ﾜﾀﾅﾍﾞ ﾋﾅ</t>
  </si>
  <si>
    <t>牧野 花凛</t>
  </si>
  <si>
    <t>ﾏｷﾉ ｶﾘﾝ</t>
  </si>
  <si>
    <t>吉田 日和</t>
  </si>
  <si>
    <t>ﾖｼﾀﾞ ﾋﾖﾘ</t>
  </si>
  <si>
    <t>永里 莉来</t>
  </si>
  <si>
    <t>ﾅｶﾞｻﾄ ﾘｺ</t>
  </si>
  <si>
    <t>平山 莉子</t>
  </si>
  <si>
    <t>ﾋﾗﾔﾏ ﾘｺ</t>
  </si>
  <si>
    <t>松本 紗奈</t>
  </si>
  <si>
    <t>ﾏﾂﾓﾄ ｻﾅ</t>
  </si>
  <si>
    <t>和田 紗衣</t>
  </si>
  <si>
    <t>ﾜﾀﾞ ｻｴ</t>
  </si>
  <si>
    <t>木村 玲綺</t>
  </si>
  <si>
    <t>ｷﾑﾗ ﾀﾏｷ</t>
  </si>
  <si>
    <t>佐方 暖愛</t>
  </si>
  <si>
    <t>ｻｶﾀ ﾉｱ</t>
  </si>
  <si>
    <t>内野 結稀奈</t>
  </si>
  <si>
    <t>ｳﾁﾉ ﾕｷﾅ</t>
  </si>
  <si>
    <t>野村 瑠香</t>
  </si>
  <si>
    <t>ﾉﾑﾗ ﾙｶ</t>
  </si>
  <si>
    <t>前村 莉穂</t>
  </si>
  <si>
    <t>ﾏｴﾑﾗ ﾘﾎ</t>
  </si>
  <si>
    <t>山野 碧音</t>
  </si>
  <si>
    <t>ﾔﾏﾉ ｱｲﾈ</t>
  </si>
  <si>
    <t>河野 葵</t>
  </si>
  <si>
    <t>ｶﾜﾉ ｱｵｲ</t>
  </si>
  <si>
    <t>倉岡 優里</t>
  </si>
  <si>
    <t>ｸﾗｵｶ ﾕﾘ</t>
  </si>
  <si>
    <t>末藤 心南子</t>
  </si>
  <si>
    <t>ｽｴﾌｼﾞ ﾐﾅﾐ</t>
  </si>
  <si>
    <t>吉田 愛莉奈</t>
  </si>
  <si>
    <t>ﾖｼﾀﾞ ｱﾘﾅ</t>
  </si>
  <si>
    <t>犬塚 恋音</t>
  </si>
  <si>
    <t>ｲﾇﾂｶ ﾚｵﾝ</t>
  </si>
  <si>
    <t>坂本 楓夏</t>
  </si>
  <si>
    <t>ｻｶﾓﾄ ﾌｳｶ</t>
  </si>
  <si>
    <t>山下 葵生</t>
  </si>
  <si>
    <t>清田 美結</t>
  </si>
  <si>
    <t>ｷﾖﾀ ﾐﾕ</t>
  </si>
  <si>
    <t>土屋 向日葵</t>
  </si>
  <si>
    <t>ﾂﾁﾔ ﾋﾏﾜﾘ</t>
  </si>
  <si>
    <t>小池 凜</t>
  </si>
  <si>
    <t>ｺｲｹ ﾘﾝ</t>
  </si>
  <si>
    <t>森永 玲奈</t>
  </si>
  <si>
    <t>ﾓﾘﾅｶﾞ ﾚｲﾅ</t>
  </si>
  <si>
    <t>山川 栞里</t>
  </si>
  <si>
    <t>ﾔﾏｶﾜ ｼｵﾘ</t>
  </si>
  <si>
    <t>山中 紗夜</t>
  </si>
  <si>
    <t>ﾔﾏﾅｶ ｻﾔ</t>
  </si>
  <si>
    <t>千場 理麻菜</t>
  </si>
  <si>
    <t>ﾁﾊﾞ ﾘｵﾅ</t>
  </si>
  <si>
    <t>島田 紗希</t>
  </si>
  <si>
    <t>ｼﾏﾀﾞ ｻｷ</t>
  </si>
  <si>
    <t>脇坂 柊璃</t>
  </si>
  <si>
    <t>ﾜｷｻｶ ｼｭﾘ</t>
  </si>
  <si>
    <t>安藤 さつき</t>
  </si>
  <si>
    <t>ｱﾝﾄﾞｳ ｻﾂｷ</t>
  </si>
  <si>
    <t>村本 姫愛乃</t>
  </si>
  <si>
    <t>ﾑﾗﾓﾄ ﾋﾅﾉ</t>
  </si>
  <si>
    <t>坂本 姫奈</t>
  </si>
  <si>
    <t>ｻｶﾓﾄ ﾋﾅ</t>
  </si>
  <si>
    <t>鎌田 あかり</t>
  </si>
  <si>
    <t>ｶﾏﾀ ｱｶﾘ</t>
  </si>
  <si>
    <t>桑野 萌優</t>
  </si>
  <si>
    <t>ｸﾜﾉ ﾓﾕ</t>
  </si>
  <si>
    <t>安田 純玲</t>
  </si>
  <si>
    <t>ﾔｽﾀﾞ ｽﾐﾚ</t>
  </si>
  <si>
    <t>松本 実姫</t>
  </si>
  <si>
    <t>ﾏﾂﾓﾄ ﾐｷ</t>
  </si>
  <si>
    <t>中尾 美空</t>
  </si>
  <si>
    <t>ﾅｶｵ ﾐｸ</t>
  </si>
  <si>
    <t>福田 みさ</t>
  </si>
  <si>
    <t>ﾌｸﾀﾞ ﾐｻ</t>
  </si>
  <si>
    <t>内野 花笑</t>
  </si>
  <si>
    <t>ｳﾁﾉ ｶｴ</t>
  </si>
  <si>
    <t>池田 早希</t>
  </si>
  <si>
    <t>ｲｹﾀﾞ ｻｷ</t>
  </si>
  <si>
    <t>前田 安佳里</t>
  </si>
  <si>
    <t>ﾏｴﾀﾞ ｱｶﾘ</t>
  </si>
  <si>
    <t>東山 佳暖</t>
  </si>
  <si>
    <t>ﾋｶﾞｼﾔﾏ ｶﾉﾝ</t>
  </si>
  <si>
    <t>福島 まりん</t>
  </si>
  <si>
    <t>ﾌｸｼﾏ ﾏﾘﾝ</t>
  </si>
  <si>
    <t>中岡 希海</t>
  </si>
  <si>
    <t>ﾅｶｵｶ ﾉｿﾞﾐ</t>
  </si>
  <si>
    <t>坂口 穂波</t>
  </si>
  <si>
    <t>ｻｶｸﾞﾁ ﾎﾅﾐ</t>
  </si>
  <si>
    <t>中尾 明葦</t>
  </si>
  <si>
    <t>ﾅｶｵ ﾒｲ</t>
  </si>
  <si>
    <t>坂田 涼葉</t>
  </si>
  <si>
    <t>ｻｶﾀ ｽｽﾞﾊ</t>
  </si>
  <si>
    <t>柿原 愛奈</t>
  </si>
  <si>
    <t>ｶｷﾊﾗ ｱｲﾅ</t>
  </si>
  <si>
    <t>後藤 莉乃</t>
  </si>
  <si>
    <t>ｺﾞﾄｳ ﾘﾉ</t>
  </si>
  <si>
    <t>金子 礼</t>
  </si>
  <si>
    <t>ｶﾈｺ ﾚｲ</t>
  </si>
  <si>
    <t>荒木 優羽</t>
  </si>
  <si>
    <t>ｱﾗｷ ﾕｳ</t>
  </si>
  <si>
    <t>松岡 茜</t>
  </si>
  <si>
    <t>ﾏﾂｵｶ ｱｶﾈ</t>
  </si>
  <si>
    <t>永瀬 心陽</t>
  </si>
  <si>
    <t>ﾅｶﾞｾ ｺﾊﾙ</t>
  </si>
  <si>
    <t>春田 純伶</t>
  </si>
  <si>
    <t>ﾊﾙﾀ ｽﾐﾚ</t>
  </si>
  <si>
    <t>陶山 陽生</t>
  </si>
  <si>
    <t>ｽﾔﾏ ﾋﾅ</t>
  </si>
  <si>
    <t>内田 愛結</t>
  </si>
  <si>
    <t>ｳﾁﾀﾞ ｱﾕ</t>
  </si>
  <si>
    <t>古賀 梓沙</t>
  </si>
  <si>
    <t>ｺｶﾞ ｱｽﾞｻ</t>
  </si>
  <si>
    <t>梅本 翔華</t>
  </si>
  <si>
    <t>ｳﾒﾓﾄ ｼｮｳｶ</t>
  </si>
  <si>
    <t>安武 風羽</t>
  </si>
  <si>
    <t>ﾔｽﾀｹ ﾌｳ</t>
  </si>
  <si>
    <t>本川 瑠樺</t>
  </si>
  <si>
    <t>ﾎﾝｶﾜ ﾙｶ</t>
  </si>
  <si>
    <t>眞田 花歩</t>
  </si>
  <si>
    <t>ｻﾅﾀﾞ ｶﾎ</t>
  </si>
  <si>
    <t>瀬口 真里菜</t>
  </si>
  <si>
    <t>ｾｸﾞﾁ ﾏﾘﾅ</t>
  </si>
  <si>
    <t>今村 美琴</t>
  </si>
  <si>
    <t>ｲﾏﾑﾗ ﾐｺﾄ</t>
  </si>
  <si>
    <t>田上 愛那</t>
  </si>
  <si>
    <t>ﾀﾉｳｴ ﾙﾅ</t>
  </si>
  <si>
    <t>林 奈津希</t>
  </si>
  <si>
    <t>ﾊﾔｼ ﾅﾂｷ</t>
  </si>
  <si>
    <t>中嶋 水紀</t>
  </si>
  <si>
    <t>ﾅｶｼﾏ ﾐｽﾞｷ</t>
  </si>
  <si>
    <t>薮 陽菜乃</t>
  </si>
  <si>
    <t>ﾔﾌﾞ ﾋﾅﾉ</t>
  </si>
  <si>
    <t>髙木 詩恩</t>
  </si>
  <si>
    <t>ﾀｶｷ ｼｵﾝ</t>
  </si>
  <si>
    <t>中村 朱莉</t>
  </si>
  <si>
    <t>ﾅｶﾑﾗ ｱｶﾘ</t>
  </si>
  <si>
    <t>古庄 望</t>
  </si>
  <si>
    <t>ﾌﾙｼｮｳ ﾉｿﾞﾐ</t>
  </si>
  <si>
    <t>大塚 茉瑠杏</t>
  </si>
  <si>
    <t>ｵｵﾂｶ ﾏﾘｱ</t>
  </si>
  <si>
    <t>竹村 優花</t>
  </si>
  <si>
    <t>ﾀｹﾑﾗ ﾕﾅ</t>
  </si>
  <si>
    <t>水野 蘭</t>
  </si>
  <si>
    <t>ﾐｽﾞﾉ ﾗﾝ</t>
  </si>
  <si>
    <t>津志田 星來</t>
  </si>
  <si>
    <t>ﾂｼﾀﾞ ｾﾗ</t>
  </si>
  <si>
    <t>中島 杏南</t>
  </si>
  <si>
    <t>ﾅｶｼﾏ ｱﾝﾅ</t>
  </si>
  <si>
    <t>山下 大乃</t>
  </si>
  <si>
    <t>ﾔﾏｼﾀ ﾋﾛﾉ</t>
  </si>
  <si>
    <t>中村 樺音</t>
  </si>
  <si>
    <t>ﾅｶﾑﾗ ｶﾉﾝ</t>
  </si>
  <si>
    <t>松尾 唯愛</t>
  </si>
  <si>
    <t>ﾏﾂｵ ﾕｱ</t>
  </si>
  <si>
    <t>寺川 心徠</t>
  </si>
  <si>
    <t>ﾃﾗｶﾜ ﾐﾗｲ</t>
  </si>
  <si>
    <t>中島 栞南</t>
  </si>
  <si>
    <t>ﾅｶｼﾏ ｶﾝﾅ</t>
  </si>
  <si>
    <t>前坂 心春</t>
  </si>
  <si>
    <t>ﾏｴｻｶ ｺﾊﾙ</t>
  </si>
  <si>
    <t>藤井 ひみき</t>
  </si>
  <si>
    <t>ﾌｼﾞｲ ﾋﾐｷ</t>
  </si>
  <si>
    <t>藤井 結稀奈</t>
  </si>
  <si>
    <t>ﾌｼﾞｲ ﾕｷﾅ</t>
  </si>
  <si>
    <t>岩城 心</t>
  </si>
  <si>
    <t>ｲﾜｷ ｼﾝ</t>
  </si>
  <si>
    <t>山口 小雪</t>
  </si>
  <si>
    <t>ﾔﾏｸﾞﾁ ｺﾕｷ</t>
  </si>
  <si>
    <t>甲田 さくら</t>
  </si>
  <si>
    <t>ｺｳﾀﾞ ｻｸﾗ</t>
  </si>
  <si>
    <t>山下 彩花</t>
  </si>
  <si>
    <t>ﾔﾏｼﾀ ｱﾔｶ</t>
  </si>
  <si>
    <t>宮田 花音</t>
  </si>
  <si>
    <t>ﾐﾔﾀ ｶﾉﾝ</t>
  </si>
  <si>
    <t>森田 青空</t>
  </si>
  <si>
    <t>ﾓﾘﾀ ｱｵｲ</t>
  </si>
  <si>
    <t>稲垣 愛美</t>
  </si>
  <si>
    <t>ｲﾅｶﾞｷ ﾏﾅﾐ</t>
  </si>
  <si>
    <t>前田 さくら</t>
  </si>
  <si>
    <t>ﾏｴﾀﾞ ｻｸﾗ</t>
  </si>
  <si>
    <t>吉﨑 凛</t>
  </si>
  <si>
    <t>ﾖｼｻﾞｷ ﾘﾝ</t>
  </si>
  <si>
    <t>塩平 こころ</t>
  </si>
  <si>
    <t>ｼｵﾋﾗ ｺｺﾛ</t>
  </si>
  <si>
    <t>中森 心結</t>
  </si>
  <si>
    <t>ﾅｶﾓﾘ ﾐﾕ</t>
  </si>
  <si>
    <t>靏野 心音</t>
  </si>
  <si>
    <t>ﾂﾙﾉ ｺｺﾈ</t>
  </si>
  <si>
    <t>山本 美沙紀</t>
  </si>
  <si>
    <t>ﾔﾏﾓﾄ ﾐｻｷ</t>
  </si>
  <si>
    <t>園田 心音</t>
  </si>
  <si>
    <t>ｿﾉﾀﾞ ﾐｵﾝ</t>
  </si>
  <si>
    <t>松田 栞奈</t>
  </si>
  <si>
    <t>ﾏﾂﾀﾞ ｶﾝﾅ</t>
  </si>
  <si>
    <t>脇 心衣南</t>
  </si>
  <si>
    <t>ﾜｷ ｼｲﾅ</t>
  </si>
  <si>
    <t>才田 桃子</t>
  </si>
  <si>
    <t>ｻｲﾀﾞ ﾓﾓｺ</t>
  </si>
  <si>
    <t>杉村 紗羽</t>
  </si>
  <si>
    <t>ｽｷﾞﾑﾗ ｻﾜ</t>
  </si>
  <si>
    <t>上村 碧</t>
  </si>
  <si>
    <t>ｳｴﾑﾗ ｱｵｲ</t>
  </si>
  <si>
    <t>赤川 桃々香</t>
  </si>
  <si>
    <t>ｱｶｶﾞﾜ ﾓﾓｶ</t>
  </si>
  <si>
    <t>大村 浬</t>
  </si>
  <si>
    <t>ｵｵﾑﾗ ｶｲﾘ</t>
  </si>
  <si>
    <t>西山 詩織</t>
  </si>
  <si>
    <t>ﾆｼﾔﾏ ｼｵﾘ</t>
  </si>
  <si>
    <t>馬場 皐</t>
  </si>
  <si>
    <t>ﾊﾞﾊﾞ ｻﾂｷ</t>
  </si>
  <si>
    <t>和泉 千尋</t>
  </si>
  <si>
    <t>ｲｽﾞﾐ ﾁﾋﾛ</t>
  </si>
  <si>
    <t>池田 莉亜</t>
  </si>
  <si>
    <t>ｲｹﾀﾞ ﾘｱ</t>
  </si>
  <si>
    <t>赤池 果央子</t>
  </si>
  <si>
    <t>ｱｶｲｹ ｶｵｺ</t>
  </si>
  <si>
    <t>冨永 美海</t>
  </si>
  <si>
    <t>ﾄﾐﾅｶﾞ ﾐｳ</t>
  </si>
  <si>
    <t>川邉 和心</t>
  </si>
  <si>
    <t>ｶﾜﾅﾍﾞ ﾅｺﾞﾐ</t>
  </si>
  <si>
    <t>宮﨑 愛</t>
  </si>
  <si>
    <t>ﾐﾔｻﾞｷ ｱｲ</t>
  </si>
  <si>
    <t>田口 凜華</t>
  </si>
  <si>
    <t>ﾀｸﾞﾁ ﾘﾝｶ</t>
  </si>
  <si>
    <t>赤星 来美</t>
  </si>
  <si>
    <t>ｱｶﾎｼ ｸﾙﾐ</t>
  </si>
  <si>
    <t>錦戸 奈月</t>
  </si>
  <si>
    <t>ﾆｼｷﾄﾞ ﾅﾂｷ</t>
  </si>
  <si>
    <t>緒方 築乃</t>
  </si>
  <si>
    <t>ｵｶﾞﾀ ﾂｷﾉ</t>
  </si>
  <si>
    <t>寺 祐香</t>
  </si>
  <si>
    <t>ﾃﾗ ﾕｳｶ</t>
  </si>
  <si>
    <t>野﨑 菜月</t>
  </si>
  <si>
    <t>ﾉｻﾞｷ ﾅﾂﾞｷ</t>
  </si>
  <si>
    <t>堀川 夏来</t>
  </si>
  <si>
    <t>ﾎﾘｶﾜ ﾅﾂｷ</t>
  </si>
  <si>
    <t>木村 華子</t>
  </si>
  <si>
    <t>ｷﾑﾗ ｶｺ</t>
  </si>
  <si>
    <t>山田 磨実</t>
  </si>
  <si>
    <t>ﾔﾏﾀﾞ ﾏﾐ</t>
  </si>
  <si>
    <t>吉原 菜月</t>
  </si>
  <si>
    <t>ﾖｼﾊﾗ ﾅﾂｷ</t>
  </si>
  <si>
    <t>袋田 千愛</t>
  </si>
  <si>
    <t>ﾌｸﾛﾀﾞ ｾﾅ</t>
  </si>
  <si>
    <t>嶋尾 若那</t>
  </si>
  <si>
    <t>ｼﾏｵ ﾜｶﾅ</t>
  </si>
  <si>
    <t>渡邊 優菜</t>
  </si>
  <si>
    <t>ﾜﾀﾅﾍﾞ ﾕｳﾅ</t>
  </si>
  <si>
    <t>松尾 きらら</t>
  </si>
  <si>
    <t>ﾏﾂｵ ｷﾗﾗ</t>
  </si>
  <si>
    <t>太田黒 香奈</t>
  </si>
  <si>
    <t>ｵｵﾀｸﾞﾛ ｶﾅ</t>
  </si>
  <si>
    <t>原之薗 いちか</t>
  </si>
  <si>
    <t>ﾊﾗﾉｿﾉ ｲﾁｶ</t>
  </si>
  <si>
    <t>岩永 珠実</t>
  </si>
  <si>
    <t>ｲﾜﾅｶﾞ ﾀﾏﾐ</t>
  </si>
  <si>
    <t>川口 葉月</t>
  </si>
  <si>
    <t>ｶﾜｸﾞﾁ ﾊﾂﾞｷ</t>
  </si>
  <si>
    <t>上田 真絢</t>
  </si>
  <si>
    <t>ｳｴﾀﾞ ﾏﾋﾛ</t>
  </si>
  <si>
    <t>米村 碧唯</t>
  </si>
  <si>
    <t>ﾖﾈﾑﾗ ｱｵｲ</t>
  </si>
  <si>
    <t>永田 菜々美</t>
  </si>
  <si>
    <t>ﾅｶﾞﾀ ﾅﾅﾐ</t>
  </si>
  <si>
    <t>緒方 柚月</t>
  </si>
  <si>
    <t>ｵｶﾞﾀ ﾕﾂﾞｷ</t>
  </si>
  <si>
    <t>緒方 里咲</t>
  </si>
  <si>
    <t>ｵｶﾞﾀ ﾘｻ</t>
  </si>
  <si>
    <t>田中 那歩</t>
  </si>
  <si>
    <t>ﾀﾅｶ ﾅﾎ</t>
  </si>
  <si>
    <t>槌田 希空</t>
  </si>
  <si>
    <t>ﾂﾁﾀﾞ ﾉｱ</t>
  </si>
  <si>
    <t>林田 素楽</t>
  </si>
  <si>
    <t>ﾊﾔｼﾀﾞ ｿﾗ</t>
  </si>
  <si>
    <t>古庄 優衣</t>
  </si>
  <si>
    <t>ﾌﾙｼｮｳ ﾕｲ</t>
  </si>
  <si>
    <t>松本 真緒</t>
  </si>
  <si>
    <t>ﾏﾂﾓﾄ ﾏｵ</t>
  </si>
  <si>
    <t>本山 怜実</t>
  </si>
  <si>
    <t>ﾓﾄﾔﾏ ﾚﾐ</t>
  </si>
  <si>
    <t>山本 美伶</t>
  </si>
  <si>
    <t>ﾔﾏﾓﾄ ﾐﾚｲ</t>
  </si>
  <si>
    <t>愛甲 まゆり</t>
  </si>
  <si>
    <t>ｱｲｺｳ ﾏﾕﾘ</t>
  </si>
  <si>
    <t>岩本 実乃里</t>
  </si>
  <si>
    <t>ｲﾜﾓﾄ ﾐﾉﾘ</t>
  </si>
  <si>
    <t>大石 桜</t>
  </si>
  <si>
    <t>ｵｵｲｼ ｻｸﾗ</t>
  </si>
  <si>
    <t>野田 一花</t>
  </si>
  <si>
    <t>ﾉﾀﾞ ｲﾁｶ</t>
  </si>
  <si>
    <t>植野 紗代子</t>
  </si>
  <si>
    <t>ｳｴﾉ ｻﾖｺ</t>
  </si>
  <si>
    <t>大原 優季</t>
  </si>
  <si>
    <t>ｵｵﾊﾗ ﾕｳｷ</t>
  </si>
  <si>
    <t>岡村 空</t>
  </si>
  <si>
    <t>ｵｶﾑﾗ ｿﾗ</t>
  </si>
  <si>
    <t>原 かのん</t>
  </si>
  <si>
    <t>ﾊﾗ ｶﾉﾝ</t>
  </si>
  <si>
    <t>井元 月子</t>
  </si>
  <si>
    <t>ｲﾓﾄ ﾂｷｺ</t>
  </si>
  <si>
    <t>上笹貫 伶香</t>
  </si>
  <si>
    <t>ｶﾐｻｻﾇｷ ﾚｲｶ</t>
  </si>
  <si>
    <t>中村 真優</t>
  </si>
  <si>
    <t>ﾅｶﾑﾗ ﾏﾕ</t>
  </si>
  <si>
    <t>田中 瑞姫</t>
  </si>
  <si>
    <t>工藤 優芽</t>
  </si>
  <si>
    <t>ｸﾄﾞｳ ﾕﾒ</t>
  </si>
  <si>
    <t>本田 裕心果</t>
  </si>
  <si>
    <t>ﾎﾝﾀﾞ ﾕﾐｶ</t>
  </si>
  <si>
    <t>池田 真歩</t>
  </si>
  <si>
    <t>ｲｹﾀﾞ ﾏﾎ</t>
  </si>
  <si>
    <t>松村 紫月</t>
  </si>
  <si>
    <t>ﾏﾂﾑﾗ ｼｽﾞｸ</t>
  </si>
  <si>
    <t>四浦 百花</t>
  </si>
  <si>
    <t>ﾖｳﾗ ﾓｶ</t>
  </si>
  <si>
    <t>吉岡 明希</t>
  </si>
  <si>
    <t>ﾖｼｵｶ ｱｷ</t>
  </si>
  <si>
    <t>村尾 桃佳</t>
  </si>
  <si>
    <t>ﾑﾗｵ ﾓﾓｶ</t>
  </si>
  <si>
    <t>坂田 るな</t>
  </si>
  <si>
    <t>ｻｶﾀ ﾙﾅ</t>
  </si>
  <si>
    <t>園田 莉央</t>
  </si>
  <si>
    <t>ｿﾉﾀﾞ ﾘｵ</t>
  </si>
  <si>
    <t>濵津 由衣</t>
  </si>
  <si>
    <t>ﾊﾏﾂ ﾕｲ</t>
  </si>
  <si>
    <t>中川 結彩</t>
  </si>
  <si>
    <t>ﾅｶｶﾞﾜ ﾕｱ</t>
  </si>
  <si>
    <t>竹原 柚朱</t>
  </si>
  <si>
    <t>ﾀｹﾊﾗ ﾕｱ</t>
  </si>
  <si>
    <t>米田 ひより</t>
  </si>
  <si>
    <t>ｺﾒﾀﾞ ﾋﾖﾘ</t>
  </si>
  <si>
    <t>鋤崎 春風</t>
  </si>
  <si>
    <t>ｽｷｻﾞｷ ﾊﾙｶ</t>
  </si>
  <si>
    <t>田中 詩乃</t>
  </si>
  <si>
    <t>ﾀﾅｶ ｼﾉ</t>
  </si>
  <si>
    <t>堀之内 理温</t>
  </si>
  <si>
    <t>ﾎﾘﾉｳﾁ ﾘｵﾝ</t>
  </si>
  <si>
    <t>橋本 晴留香</t>
  </si>
  <si>
    <t>ﾊｼﾓﾄ ﾊﾙｶ</t>
  </si>
  <si>
    <t>大田 彩夏</t>
  </si>
  <si>
    <t>ｵｵﾀ ｻﾔｶ</t>
  </si>
  <si>
    <t>木下 杏奈</t>
  </si>
  <si>
    <t>ｷﾉｼﾀ ｱﾝﾅ</t>
  </si>
  <si>
    <t>入田 莉子</t>
  </si>
  <si>
    <t>ｲﾘﾀ ﾘｺ</t>
  </si>
  <si>
    <t>田中 沙英</t>
  </si>
  <si>
    <t>ﾀﾅｶ ｻｴ</t>
  </si>
  <si>
    <t>岩本 美織</t>
  </si>
  <si>
    <t>ｲﾜﾓﾄ ﾐｵﾘ</t>
  </si>
  <si>
    <t>廣川 楓華</t>
  </si>
  <si>
    <t>ﾋﾛｶﾜ ﾌｳｶ</t>
  </si>
  <si>
    <t>古川 すみれ</t>
  </si>
  <si>
    <t>ﾌﾙｶﾜ ｽﾐﾚ</t>
  </si>
  <si>
    <t>山本 華稟</t>
  </si>
  <si>
    <t>ﾔﾏﾓﾄ ｶﾘﾝ</t>
  </si>
  <si>
    <t>志賀 心美</t>
  </si>
  <si>
    <t>ｼｶﾞ ｺｺﾐ</t>
  </si>
  <si>
    <t>有働 梨帆</t>
  </si>
  <si>
    <t>ｳﾄﾞｳ ﾘﾎ</t>
  </si>
  <si>
    <t>中島 未智</t>
  </si>
  <si>
    <t>ﾅｶｼﾏ ﾐﾁ</t>
  </si>
  <si>
    <t>髙木 優杏</t>
  </si>
  <si>
    <t>ﾀｶｷ ﾕｳﾅ</t>
  </si>
  <si>
    <t>隈部 琴乃</t>
  </si>
  <si>
    <t>ｸﾏﾍﾞ ｺﾄﾉ</t>
  </si>
  <si>
    <t>芹口 凛</t>
  </si>
  <si>
    <t>ｾﾘｸﾞﾁ ﾘﾝ</t>
  </si>
  <si>
    <t>藤本 鈴</t>
  </si>
  <si>
    <t>ﾌｼﾞﾓﾄ ｽｽﾞ</t>
  </si>
  <si>
    <t>開 愛菜</t>
  </si>
  <si>
    <t>ﾋﾗｷ ｱｲﾅ</t>
  </si>
  <si>
    <t>川下 結音</t>
  </si>
  <si>
    <t>ｶﾜｼﾀ ﾕｲﾈ</t>
  </si>
  <si>
    <t>牧野 日奏</t>
  </si>
  <si>
    <t>ﾏｷﾉ ﾊﾅ</t>
  </si>
  <si>
    <t>西原 英恵</t>
  </si>
  <si>
    <t>ﾆｼﾊﾗ ﾊﾅｴ</t>
  </si>
  <si>
    <t>芥川 みはる</t>
  </si>
  <si>
    <t>ｱｸﾀｶﾞﾜ ﾐﾊﾙ</t>
  </si>
  <si>
    <t>岩﨑 華蓮</t>
  </si>
  <si>
    <t>ｲﾜｻｷ ｶﾚﾝ</t>
  </si>
  <si>
    <t>梅門 みなみ</t>
  </si>
  <si>
    <t>ｳﾒｶﾄﾞ ﾐﾅﾐ</t>
  </si>
  <si>
    <t>佐藤 かんな</t>
  </si>
  <si>
    <t>ｻﾄｳ ｶﾝﾅ</t>
  </si>
  <si>
    <t>松﨑 柚希</t>
  </si>
  <si>
    <t>ﾏﾂｻﾞｷ ﾕｽﾞｷ</t>
  </si>
  <si>
    <t>赤澤 叶和</t>
  </si>
  <si>
    <t>ｱｶｻﾞﾜ ﾄﾜ</t>
  </si>
  <si>
    <t>永井 愛結</t>
  </si>
  <si>
    <t>ﾅｶﾞｲ ｱﾕ</t>
  </si>
  <si>
    <t>福永 那月</t>
  </si>
  <si>
    <t>ﾌｸﾅｶﾞ ﾅﾂｷ</t>
  </si>
  <si>
    <t>古澤 きよら</t>
  </si>
  <si>
    <t>ﾌﾙｻﾜ ｷﾖﾗ</t>
  </si>
  <si>
    <t>小山 貴葵</t>
  </si>
  <si>
    <t>ｺﾔﾏ ｷｲ</t>
  </si>
  <si>
    <t>山崎 璃子</t>
  </si>
  <si>
    <t>ﾔﾏｻｷ ﾘｺ</t>
  </si>
  <si>
    <t>立原 さくらタティアナ</t>
  </si>
  <si>
    <t>ﾀﾃﾊﾗ ｻｸﾗﾀﾃｨｱﾅ</t>
  </si>
  <si>
    <t>柴田 愛子</t>
  </si>
  <si>
    <t>ｼﾊﾞﾀ ｱｲｺ</t>
  </si>
  <si>
    <t>宮﨑 花楓</t>
  </si>
  <si>
    <t>ﾐﾔｻﾞｷ ｶｴﾃﾞ</t>
  </si>
  <si>
    <t>平田 莉子</t>
  </si>
  <si>
    <t>ﾋﾗﾀ ﾘｺ</t>
  </si>
  <si>
    <t>平島 らら</t>
  </si>
  <si>
    <t>ﾋﾗｼﾏ ﾗﾗ</t>
  </si>
  <si>
    <t>齊藤 里菜</t>
  </si>
  <si>
    <t>ｻｲﾄｳ ﾘﾅ</t>
  </si>
  <si>
    <t>吉浦 葵</t>
  </si>
  <si>
    <t>ﾖｼｳﾗ ｱｵｲ</t>
  </si>
  <si>
    <t>永野 柚希</t>
  </si>
  <si>
    <t>ﾅｶﾞﾉ ﾕｽﾞｷ</t>
  </si>
  <si>
    <t>小﨑 美陽</t>
  </si>
  <si>
    <t>ｺｻﾞｷ ﾐﾊﾙ</t>
  </si>
  <si>
    <t>松山 悠南</t>
  </si>
  <si>
    <t>ﾏﾂﾔﾏ ﾕﾅ</t>
  </si>
  <si>
    <t>杉安 一葉</t>
  </si>
  <si>
    <t>ｽｷﾞﾔｽ ｶｽﾞﾊ</t>
  </si>
  <si>
    <t>布井 望暖</t>
  </si>
  <si>
    <t>ﾇﾉｲ ﾓｱ</t>
  </si>
  <si>
    <t>緒方 花愛</t>
  </si>
  <si>
    <t>ｵｶﾞﾀ ﾊﾅｴ</t>
  </si>
  <si>
    <t>古閑 美羽</t>
  </si>
  <si>
    <t>ｺｶﾞ ﾐｳ</t>
  </si>
  <si>
    <t>永塘 結愛</t>
  </si>
  <si>
    <t>ﾅｶﾞﾄﾓ ﾕｱ</t>
  </si>
  <si>
    <t>兼田 もも</t>
  </si>
  <si>
    <t>ｶﾈﾀﾞ ﾓﾓ</t>
  </si>
  <si>
    <t>楠本 愛羅</t>
  </si>
  <si>
    <t>ｸｽﾓﾄ ｱｲﾗ</t>
  </si>
  <si>
    <t>髙森 美羽</t>
  </si>
  <si>
    <t>ﾀｶﾓﾘ ﾐｳ</t>
  </si>
  <si>
    <t>永村 乃愛</t>
  </si>
  <si>
    <t>ﾅｶﾞﾑﾗ ﾉｱ</t>
  </si>
  <si>
    <t>橋本 真奈</t>
  </si>
  <si>
    <t>ﾊｼﾓﾄ ﾏﾅ</t>
  </si>
  <si>
    <t>米村 美保</t>
  </si>
  <si>
    <t>ﾖﾈﾑﾗ ﾐﾎ</t>
  </si>
  <si>
    <t>渡辺 こころ</t>
  </si>
  <si>
    <t>ﾜﾀﾅﾍﾞ ｺｺﾛ</t>
  </si>
  <si>
    <t>稲田 恵愛</t>
  </si>
  <si>
    <t>ｲﾅﾀﾞ ﾒｲ</t>
  </si>
  <si>
    <t>本田 菜桜</t>
  </si>
  <si>
    <t>ﾎﾝﾀﾞ ﾅｵ</t>
  </si>
  <si>
    <t>森本 萌楓</t>
  </si>
  <si>
    <t>ﾓﾘﾓﾄ ﾎﾉｶ</t>
  </si>
  <si>
    <t>尾方 由奈</t>
  </si>
  <si>
    <t>ｵｶﾞﾀ ﾕﾅ</t>
  </si>
  <si>
    <t>穴井 陽美花</t>
  </si>
  <si>
    <t>ｱﾅｲ ﾋﾐｶ</t>
  </si>
  <si>
    <t>芹川 桜香</t>
  </si>
  <si>
    <t>ｾﾘｶﾜ ｵｳｶ</t>
  </si>
  <si>
    <t>渡邊 光咲</t>
  </si>
  <si>
    <t>ﾜﾀﾅﾍﾞ ﾐｻｷ</t>
  </si>
  <si>
    <t>太田 望遙</t>
  </si>
  <si>
    <t>ｵｵﾀ ﾐﾊﾙ</t>
  </si>
  <si>
    <t>山形 結衣星</t>
  </si>
  <si>
    <t>ﾔﾏｶﾞﾀ ﾕｲｾ</t>
  </si>
  <si>
    <t>園原 優芽</t>
  </si>
  <si>
    <t>ｿﾉﾊﾗ ﾕﾒ</t>
  </si>
  <si>
    <t>前田 心美</t>
  </si>
  <si>
    <t>ﾏｴﾀﾞ ｺｺﾐ</t>
  </si>
  <si>
    <t>香田 光稀</t>
  </si>
  <si>
    <t>ｺｳﾀﾞ ﾐﾂｷ</t>
  </si>
  <si>
    <t>山下 裕凜</t>
  </si>
  <si>
    <t>ﾔﾏｼﾀ ﾕﾘﾝ</t>
  </si>
  <si>
    <t>永溝 真光</t>
  </si>
  <si>
    <t>ﾅｶﾞﾐｿﾞ ﾏｺ</t>
  </si>
  <si>
    <t>竹本 光</t>
  </si>
  <si>
    <t>ﾀｹﾓﾄ ﾋｶﾘ</t>
  </si>
  <si>
    <t>大坂間 桐南</t>
  </si>
  <si>
    <t>ｵｵｻｶﾏ ｷﾘﾅ</t>
  </si>
  <si>
    <t>野田 李咲</t>
  </si>
  <si>
    <t>ﾉﾀﾞ ﾘｲｻ</t>
  </si>
  <si>
    <t>黒田 茉友子</t>
  </si>
  <si>
    <t>ｸﾛﾀﾞ ﾏﾕｺ</t>
  </si>
  <si>
    <t>永田 結里愛</t>
  </si>
  <si>
    <t>ﾅｶﾞﾀ ﾕﾘｱ</t>
  </si>
  <si>
    <t>田畑 結愛</t>
  </si>
  <si>
    <t>ﾀﾊﾞﾀ ﾕｱ</t>
  </si>
  <si>
    <t>松本 奈央</t>
  </si>
  <si>
    <t>ﾏﾂﾓﾄ ﾅｵ</t>
  </si>
  <si>
    <t>吉岡 優珠</t>
  </si>
  <si>
    <t>ﾖｼｵｶ ﾕｳﾐ</t>
  </si>
  <si>
    <t>川上 莉歩</t>
  </si>
  <si>
    <t>ｶﾜｶﾐ ﾘﾎ</t>
  </si>
  <si>
    <t>津田 萌々子</t>
  </si>
  <si>
    <t>ﾂﾀﾞ ﾓﾓｺ</t>
  </si>
  <si>
    <t>東 果凛</t>
  </si>
  <si>
    <t>ﾋｶﾞｼ ｶﾘﾝ</t>
  </si>
  <si>
    <t>橋元 愛華</t>
  </si>
  <si>
    <t>ﾊｼﾓﾄ ｱｲｶ</t>
  </si>
  <si>
    <t>渕上 紀乃</t>
  </si>
  <si>
    <t>ﾌﾁｶﾞﾐ ﾉﾉ</t>
  </si>
  <si>
    <t>岩本 佳恋</t>
  </si>
  <si>
    <t>ｲﾜﾓﾄ ｶﾚﾝ</t>
  </si>
  <si>
    <t>松田 和</t>
  </si>
  <si>
    <t>ﾏﾂﾀﾞ ﾅｺﾞﾐ</t>
  </si>
  <si>
    <t>中村 ゆみ</t>
  </si>
  <si>
    <t>ﾅｶﾑﾗ ﾕﾐ</t>
  </si>
  <si>
    <t>山崎 羽稀</t>
  </si>
  <si>
    <t>ﾔﾏｻｷ ｳｷ</t>
  </si>
  <si>
    <t>窪田 優愛</t>
  </si>
  <si>
    <t>ｸﾎﾞﾀ ﾕｳｱ</t>
  </si>
  <si>
    <t>緒方 美咲</t>
  </si>
  <si>
    <t>ｵｶﾞﾀ ﾐｻｷ</t>
  </si>
  <si>
    <t>中島 美羽</t>
  </si>
  <si>
    <t>ﾅｶｼﾏ ﾐｳ</t>
  </si>
  <si>
    <t>松野 椿</t>
  </si>
  <si>
    <t>ﾏﾂﾉ ﾂﾊﾞｷ</t>
  </si>
  <si>
    <t>髙木 菜々美</t>
  </si>
  <si>
    <t>ﾀｶｷ ﾅﾅﾐ</t>
  </si>
  <si>
    <t>宇野 琴音</t>
  </si>
  <si>
    <t>ｳﾉ ｺﾄﾈ</t>
  </si>
  <si>
    <t>平山 怜果</t>
  </si>
  <si>
    <t>ﾋﾗﾔﾏ ﾚｲｶ</t>
  </si>
  <si>
    <t>仲宗根 更奈</t>
  </si>
  <si>
    <t>ﾅｶｿﾈ ｻﾗﾅ</t>
  </si>
  <si>
    <t>月足 安寿</t>
  </si>
  <si>
    <t>ﾂｷｱｼ ｱﾝｼﾞｭ</t>
  </si>
  <si>
    <t>前川 眞穂</t>
  </si>
  <si>
    <t>ﾏｴｶﾜ ﾏﾎ</t>
  </si>
  <si>
    <t>寺元 彩乃</t>
  </si>
  <si>
    <t>ﾃﾗﾓﾄ ｱﾔﾉ</t>
  </si>
  <si>
    <t>早道 美桜</t>
  </si>
  <si>
    <t>ﾊﾔﾐﾁ ﾐｵ</t>
  </si>
  <si>
    <t>和田 妃菜乃</t>
  </si>
  <si>
    <t>ﾜﾀﾞ ﾋﾅﾉ</t>
  </si>
  <si>
    <t>紫垣 莉音</t>
  </si>
  <si>
    <t>ｼｶﾞｷ ﾘｵﾝ</t>
  </si>
  <si>
    <t>阪田 芽生</t>
  </si>
  <si>
    <t>ｻｶﾀ ﾒｲ</t>
  </si>
  <si>
    <r>
      <t xml:space="preserve">男　 </t>
    </r>
    <r>
      <rPr>
        <sz val="11"/>
        <rFont val="ＭＳ Ｐゴシック"/>
        <family val="3"/>
        <charset val="128"/>
      </rPr>
      <t xml:space="preserve"> </t>
    </r>
    <r>
      <rPr>
        <sz val="11"/>
        <rFont val="ＭＳ Ｐゴシック"/>
        <family val="3"/>
        <charset val="128"/>
      </rPr>
      <t>子</t>
    </r>
    <phoneticPr fontId="3"/>
  </si>
  <si>
    <t>女　子</t>
    <phoneticPr fontId="3"/>
  </si>
  <si>
    <r>
      <t xml:space="preserve">  </t>
    </r>
    <r>
      <rPr>
        <b/>
        <sz val="11"/>
        <rFont val="ＭＳ Ｐゴシック"/>
        <family val="3"/>
        <charset val="128"/>
      </rPr>
      <t>メール申込先　　西口　賢士(熊本中央高)　ｱﾄﾞﾚｽ</t>
    </r>
    <r>
      <rPr>
        <sz val="11"/>
        <rFont val="ＭＳ Ｐゴシック"/>
        <family val="3"/>
        <charset val="128"/>
      </rPr>
      <t>　</t>
    </r>
    <r>
      <rPr>
        <b/>
        <sz val="11"/>
        <rFont val="ＭＳ Ｐゴシック"/>
        <family val="3"/>
        <charset val="128"/>
      </rPr>
      <t>west.s.o@live.jp
　　　　　　　　　　　　８月３１日（日）12：00必着
　　　　　　　　　　</t>
    </r>
    <r>
      <rPr>
        <sz val="11"/>
        <rFont val="ＭＳ Ｐゴシック"/>
        <family val="3"/>
        <charset val="128"/>
      </rPr>
      <t>※メールの本文には発信者（学校名、担当者連絡先）を入力してください。
　　　　　　　　　　　　申し込み確認後、発信元にメールを返信しますので確認してください。（１日程）</t>
    </r>
    <r>
      <rPr>
        <b/>
        <sz val="11"/>
        <rFont val="ＭＳ Ｐゴシック"/>
        <family val="3"/>
        <charset val="128"/>
      </rPr>
      <t xml:space="preserve">
　振込先　　　 肥後銀行　子飼橋支店　店番１５４　口座番号　普通１９７９３８５
　　　　　　　　　名　　　義　熊本県高等学校体育連盟　陸上競技　専門部
　　　　　　　　　　　　　　　　会計　代表　平山　浩継
（総体同様、振り込み確認を通帳で行うため、学校名をお願いします。）
　　　　　　　　　振込期限　９月２日（月）　１５：００まで（今回は申込と同一日）</t>
    </r>
    <rPh sb="10" eb="12">
      <t>ニシグチ</t>
    </rPh>
    <rPh sb="13" eb="14">
      <t>ケン</t>
    </rPh>
    <rPh sb="14" eb="15">
      <t>シ</t>
    </rPh>
    <rPh sb="16" eb="17">
      <t>クマ</t>
    </rPh>
    <rPh sb="18" eb="20">
      <t>チュウオウ</t>
    </rPh>
    <rPh sb="59" eb="60">
      <t>ガツ</t>
    </rPh>
    <rPh sb="62" eb="63">
      <t>ヒ</t>
    </rPh>
    <rPh sb="64" eb="65">
      <t>ニチ</t>
    </rPh>
    <rPh sb="71" eb="73">
      <t>ヒッチャク</t>
    </rPh>
    <rPh sb="131" eb="132">
      <t>モウ</t>
    </rPh>
    <rPh sb="133" eb="134">
      <t>コ</t>
    </rPh>
    <rPh sb="135" eb="137">
      <t>カクニン</t>
    </rPh>
    <rPh sb="137" eb="138">
      <t>ゴ</t>
    </rPh>
    <rPh sb="139" eb="142">
      <t>ハッシンモト</t>
    </rPh>
    <rPh sb="147" eb="149">
      <t>ヘンシン</t>
    </rPh>
    <rPh sb="154" eb="156">
      <t>カクニン</t>
    </rPh>
    <rPh sb="165" eb="166">
      <t>ニチ</t>
    </rPh>
    <rPh sb="166" eb="167">
      <t>ホド</t>
    </rPh>
    <rPh sb="170" eb="171">
      <t>コミ</t>
    </rPh>
    <rPh sb="171" eb="172">
      <t xml:space="preserve">
</t>
    </rPh>
    <rPh sb="172" eb="173">
      <t>サキ</t>
    </rPh>
    <rPh sb="264" eb="266">
      <t>ダイヒョウ</t>
    </rPh>
    <rPh sb="316" eb="318">
      <t>フリコミ</t>
    </rPh>
    <rPh sb="318" eb="320">
      <t>キゲン</t>
    </rPh>
    <rPh sb="322" eb="323">
      <t>ガツ</t>
    </rPh>
    <rPh sb="324" eb="325">
      <t>ニチ</t>
    </rPh>
    <rPh sb="326" eb="327">
      <t>ゲツ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</si>
</sst>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gt;9999]##&quot;:&quot;##&quot;.&quot;##;##&quot;.&quot;##"/>
    <numFmt numFmtId="177" formatCode="0;;&quot;&quot;"/>
    <numFmt numFmtId="178" formatCode="&quot;女&quot;\ 0&quot;名&quot;"/>
    <numFmt numFmtId="179" formatCode="&quot;男&quot;\ 0&quot;名&quot;"/>
    <numFmt numFmtId="180" formatCode="m&quot;月&quot;d&quot;日&quot;;@"/>
    <numFmt numFmtId="181" formatCode="[$-411]ge\.m\.d;@"/>
  </numFmts>
  <fonts count="2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b/>
      <sz val="11"/>
      <name val="ＭＳ Ｐゴシック"/>
      <family val="3"/>
      <charset val="128"/>
    </font>
    <font>
      <b/>
      <sz val="12"/>
      <name val="ＭＳ ゴシック"/>
      <family val="3"/>
      <charset val="128"/>
    </font>
    <font>
      <sz val="9"/>
      <name val="ＭＳ Ｐゴシック"/>
      <family val="3"/>
      <charset val="128"/>
    </font>
    <font>
      <sz val="12"/>
      <name val="ＭＳ ゴシック"/>
      <family val="3"/>
      <charset val="128"/>
    </font>
    <font>
      <sz val="10"/>
      <name val="ＭＳ ゴシック"/>
      <family val="3"/>
      <charset val="128"/>
    </font>
    <font>
      <sz val="12"/>
      <name val="ＭＳ Ｐゴシック"/>
      <family val="3"/>
      <charset val="128"/>
    </font>
    <font>
      <sz val="11"/>
      <color indexed="47"/>
      <name val="ＭＳ Ｐゴシック"/>
      <family val="3"/>
      <charset val="128"/>
    </font>
    <font>
      <sz val="11"/>
      <color indexed="10"/>
      <name val="ＭＳ Ｐゴシック"/>
      <family val="3"/>
      <charset val="128"/>
    </font>
    <font>
      <b/>
      <sz val="10"/>
      <name val="ＭＳ Ｐゴシック"/>
      <family val="3"/>
      <charset val="128"/>
    </font>
    <font>
      <sz val="9"/>
      <color indexed="81"/>
      <name val="ＭＳ Ｐゴシック"/>
      <family val="3"/>
      <charset val="128"/>
    </font>
    <font>
      <b/>
      <sz val="9"/>
      <color indexed="81"/>
      <name val="ＭＳ Ｐゴシック"/>
      <family val="3"/>
      <charset val="128"/>
    </font>
    <font>
      <sz val="14"/>
      <color theme="1"/>
      <name val="ＭＳ Ｐゴシック"/>
      <family val="3"/>
      <charset val="128"/>
      <scheme val="minor"/>
    </font>
    <font>
      <sz val="11"/>
      <color theme="0"/>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s>
  <fills count="12">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1"/>
        <bgColor indexed="64"/>
      </patternFill>
    </fill>
    <fill>
      <patternFill patternType="solid">
        <fgColor indexed="26"/>
        <bgColor indexed="64"/>
      </patternFill>
    </fill>
    <fill>
      <patternFill patternType="solid">
        <fgColor indexed="44"/>
        <bgColor indexed="64"/>
      </patternFill>
    </fill>
    <fill>
      <patternFill patternType="solid">
        <fgColor indexed="45"/>
        <bgColor indexed="64"/>
      </patternFill>
    </fill>
    <fill>
      <patternFill patternType="solid">
        <fgColor theme="0"/>
        <bgColor indexed="64"/>
      </patternFill>
    </fill>
    <fill>
      <patternFill patternType="solid">
        <fgColor rgb="FFFFFF00"/>
        <bgColor indexed="64"/>
      </patternFill>
    </fill>
    <fill>
      <patternFill patternType="solid">
        <fgColor indexed="14"/>
        <bgColor indexed="64"/>
      </patternFill>
    </fill>
    <fill>
      <patternFill patternType="solid">
        <fgColor indexed="43"/>
        <bgColor indexed="64"/>
      </patternFill>
    </fill>
  </fills>
  <borders count="109">
    <border>
      <left/>
      <right/>
      <top/>
      <bottom/>
      <diagonal/>
    </border>
    <border>
      <left/>
      <right/>
      <top/>
      <bottom style="medium">
        <color indexed="3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27"/>
      </left>
      <right style="thin">
        <color indexed="27"/>
      </right>
      <top style="thin">
        <color indexed="27"/>
      </top>
      <bottom style="thin">
        <color indexed="27"/>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style="thin">
        <color indexed="64"/>
      </right>
      <top/>
      <bottom/>
      <diagonal/>
    </border>
    <border>
      <left style="thin">
        <color indexed="30"/>
      </left>
      <right style="thin">
        <color indexed="30"/>
      </right>
      <top/>
      <bottom style="thin">
        <color indexed="30"/>
      </bottom>
      <diagonal/>
    </border>
    <border>
      <left style="thin">
        <color indexed="30"/>
      </left>
      <right/>
      <top style="thin">
        <color indexed="30"/>
      </top>
      <bottom/>
      <diagonal/>
    </border>
    <border>
      <left style="thin">
        <color indexed="30"/>
      </left>
      <right style="dotted">
        <color indexed="30"/>
      </right>
      <top style="thin">
        <color indexed="30"/>
      </top>
      <bottom style="medium">
        <color indexed="30"/>
      </bottom>
      <diagonal/>
    </border>
    <border>
      <left style="dotted">
        <color indexed="30"/>
      </left>
      <right style="thin">
        <color indexed="30"/>
      </right>
      <top style="thin">
        <color indexed="30"/>
      </top>
      <bottom style="medium">
        <color indexed="30"/>
      </bottom>
      <diagonal/>
    </border>
    <border>
      <left style="thin">
        <color indexed="30"/>
      </left>
      <right style="dotted">
        <color indexed="30"/>
      </right>
      <top/>
      <bottom style="thin">
        <color indexed="30"/>
      </bottom>
      <diagonal/>
    </border>
    <border>
      <left style="thin">
        <color indexed="30"/>
      </left>
      <right style="medium">
        <color indexed="30"/>
      </right>
      <top style="thin">
        <color indexed="30"/>
      </top>
      <bottom/>
      <diagonal/>
    </border>
    <border>
      <left style="thin">
        <color indexed="30"/>
      </left>
      <right style="medium">
        <color indexed="30"/>
      </right>
      <top/>
      <bottom style="thin">
        <color indexed="30"/>
      </bottom>
      <diagonal/>
    </border>
    <border>
      <left style="dotted">
        <color indexed="30"/>
      </left>
      <right style="thin">
        <color indexed="30"/>
      </right>
      <top/>
      <bottom style="thin">
        <color indexed="30"/>
      </bottom>
      <diagonal/>
    </border>
    <border>
      <left style="thin">
        <color indexed="30"/>
      </left>
      <right style="thin">
        <color indexed="30"/>
      </right>
      <top style="thin">
        <color indexed="30"/>
      </top>
      <bottom style="medium">
        <color indexed="30"/>
      </bottom>
      <diagonal/>
    </border>
    <border>
      <left style="thin">
        <color indexed="30"/>
      </left>
      <right style="medium">
        <color indexed="30"/>
      </right>
      <top style="thin">
        <color indexed="30"/>
      </top>
      <bottom style="medium">
        <color indexed="30"/>
      </bottom>
      <diagonal/>
    </border>
    <border>
      <left style="thin">
        <color indexed="53"/>
      </left>
      <right style="dotted">
        <color indexed="53"/>
      </right>
      <top style="thin">
        <color indexed="53"/>
      </top>
      <bottom style="medium">
        <color indexed="53"/>
      </bottom>
      <diagonal/>
    </border>
    <border>
      <left style="dotted">
        <color indexed="53"/>
      </left>
      <right style="thin">
        <color indexed="53"/>
      </right>
      <top style="thin">
        <color indexed="53"/>
      </top>
      <bottom style="medium">
        <color indexed="53"/>
      </bottom>
      <diagonal/>
    </border>
    <border>
      <left style="thin">
        <color indexed="53"/>
      </left>
      <right style="medium">
        <color indexed="53"/>
      </right>
      <top style="thin">
        <color indexed="53"/>
      </top>
      <bottom style="thin">
        <color indexed="53"/>
      </bottom>
      <diagonal/>
    </border>
    <border>
      <left style="thin">
        <color indexed="53"/>
      </left>
      <right style="thin">
        <color indexed="53"/>
      </right>
      <top style="medium">
        <color indexed="53"/>
      </top>
      <bottom/>
      <diagonal/>
    </border>
    <border>
      <left style="thin">
        <color indexed="53"/>
      </left>
      <right style="thin">
        <color indexed="53"/>
      </right>
      <top/>
      <bottom style="medium">
        <color indexed="53"/>
      </bottom>
      <diagonal/>
    </border>
    <border>
      <left style="thin">
        <color indexed="53"/>
      </left>
      <right style="thin">
        <color indexed="53"/>
      </right>
      <top style="thin">
        <color indexed="53"/>
      </top>
      <bottom style="thin">
        <color indexed="53"/>
      </bottom>
      <diagonal/>
    </border>
    <border>
      <left style="thin">
        <color indexed="53"/>
      </left>
      <right style="dotted">
        <color indexed="53"/>
      </right>
      <top style="medium">
        <color indexed="53"/>
      </top>
      <bottom style="thin">
        <color indexed="53"/>
      </bottom>
      <diagonal/>
    </border>
    <border>
      <left style="dotted">
        <color indexed="53"/>
      </left>
      <right style="thin">
        <color indexed="53"/>
      </right>
      <top style="medium">
        <color indexed="53"/>
      </top>
      <bottom style="thin">
        <color indexed="53"/>
      </bottom>
      <diagonal/>
    </border>
    <border>
      <left style="thin">
        <color indexed="53"/>
      </left>
      <right style="dotted">
        <color indexed="53"/>
      </right>
      <top style="thin">
        <color indexed="53"/>
      </top>
      <bottom style="thin">
        <color indexed="53"/>
      </bottom>
      <diagonal/>
    </border>
    <border>
      <left style="dotted">
        <color indexed="53"/>
      </left>
      <right style="thin">
        <color indexed="53"/>
      </right>
      <top style="thin">
        <color indexed="53"/>
      </top>
      <bottom style="thin">
        <color indexed="53"/>
      </bottom>
      <diagonal/>
    </border>
    <border>
      <left style="thin">
        <color indexed="53"/>
      </left>
      <right style="medium">
        <color indexed="53"/>
      </right>
      <top style="medium">
        <color indexed="53"/>
      </top>
      <bottom style="thin">
        <color indexed="53"/>
      </bottom>
      <diagonal/>
    </border>
    <border>
      <left style="thin">
        <color indexed="53"/>
      </left>
      <right style="medium">
        <color indexed="53"/>
      </right>
      <top style="thin">
        <color indexed="53"/>
      </top>
      <bottom style="medium">
        <color indexed="53"/>
      </bottom>
      <diagonal/>
    </border>
    <border>
      <left style="double">
        <color indexed="64"/>
      </left>
      <right/>
      <top/>
      <bottom style="double">
        <color indexed="64"/>
      </bottom>
      <diagonal/>
    </border>
    <border>
      <left style="medium">
        <color indexed="30"/>
      </left>
      <right style="thin">
        <color indexed="30"/>
      </right>
      <top/>
      <bottom style="thin">
        <color indexed="30"/>
      </bottom>
      <diagonal/>
    </border>
    <border>
      <left style="medium">
        <color indexed="30"/>
      </left>
      <right style="thin">
        <color indexed="30"/>
      </right>
      <top style="thin">
        <color indexed="30"/>
      </top>
      <bottom style="thin">
        <color indexed="30"/>
      </bottom>
      <diagonal/>
    </border>
    <border>
      <left style="medium">
        <color indexed="30"/>
      </left>
      <right style="thin">
        <color indexed="30"/>
      </right>
      <top style="thin">
        <color indexed="30"/>
      </top>
      <bottom style="medium">
        <color indexed="30"/>
      </bottom>
      <diagonal/>
    </border>
    <border>
      <left style="medium">
        <color indexed="53"/>
      </left>
      <right style="thin">
        <color indexed="53"/>
      </right>
      <top style="medium">
        <color indexed="53"/>
      </top>
      <bottom/>
      <diagonal/>
    </border>
    <border>
      <left style="medium">
        <color indexed="53"/>
      </left>
      <right style="thin">
        <color indexed="53"/>
      </right>
      <top style="thin">
        <color indexed="53"/>
      </top>
      <bottom style="thin">
        <color indexed="53"/>
      </bottom>
      <diagonal/>
    </border>
    <border>
      <left style="medium">
        <color indexed="53"/>
      </left>
      <right style="thin">
        <color indexed="53"/>
      </right>
      <top/>
      <bottom style="medium">
        <color indexed="53"/>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30"/>
      </top>
      <bottom style="medium">
        <color indexed="30"/>
      </bottom>
      <diagonal/>
    </border>
    <border>
      <left style="thin">
        <color indexed="30"/>
      </left>
      <right style="thin">
        <color indexed="30"/>
      </right>
      <top style="medium">
        <color indexed="30"/>
      </top>
      <bottom/>
      <diagonal/>
    </border>
    <border>
      <left style="thin">
        <color indexed="30"/>
      </left>
      <right style="thin">
        <color indexed="30"/>
      </right>
      <top/>
      <bottom style="medium">
        <color indexed="30"/>
      </bottom>
      <diagonal/>
    </border>
    <border>
      <left style="thin">
        <color indexed="53"/>
      </left>
      <right style="thin">
        <color indexed="53"/>
      </right>
      <top style="thin">
        <color indexed="53"/>
      </top>
      <bottom style="medium">
        <color indexed="53"/>
      </bottom>
      <diagonal/>
    </border>
    <border>
      <left style="thin">
        <color indexed="53"/>
      </left>
      <right style="medium">
        <color indexed="53"/>
      </right>
      <top/>
      <bottom style="medium">
        <color indexed="53"/>
      </bottom>
      <diagonal/>
    </border>
    <border>
      <left style="thin">
        <color indexed="53"/>
      </left>
      <right style="thin">
        <color indexed="53"/>
      </right>
      <top style="medium">
        <color indexed="53"/>
      </top>
      <bottom style="thin">
        <color indexed="53"/>
      </bottom>
      <diagonal/>
    </border>
    <border>
      <left style="medium">
        <color indexed="30"/>
      </left>
      <right style="thin">
        <color indexed="30"/>
      </right>
      <top style="medium">
        <color indexed="30"/>
      </top>
      <bottom style="thin">
        <color indexed="30"/>
      </bottom>
      <diagonal/>
    </border>
    <border>
      <left style="thin">
        <color indexed="30"/>
      </left>
      <right style="medium">
        <color indexed="30"/>
      </right>
      <top style="medium">
        <color indexed="30"/>
      </top>
      <bottom style="thin">
        <color indexed="30"/>
      </bottom>
      <diagonal/>
    </border>
    <border>
      <left style="medium">
        <color indexed="53"/>
      </left>
      <right style="thin">
        <color indexed="53"/>
      </right>
      <top style="medium">
        <color indexed="53"/>
      </top>
      <bottom style="thin">
        <color indexed="53"/>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30"/>
      </left>
      <right style="thin">
        <color indexed="30"/>
      </right>
      <top style="medium">
        <color indexed="30"/>
      </top>
      <bottom style="thin">
        <color indexed="30"/>
      </bottom>
      <diagonal/>
    </border>
    <border>
      <left style="medium">
        <color indexed="30"/>
      </left>
      <right/>
      <top style="medium">
        <color indexed="30"/>
      </top>
      <bottom/>
      <diagonal/>
    </border>
    <border>
      <left/>
      <right style="medium">
        <color indexed="30"/>
      </right>
      <top style="medium">
        <color indexed="30"/>
      </top>
      <bottom/>
      <diagonal/>
    </border>
    <border>
      <left style="medium">
        <color indexed="30"/>
      </left>
      <right/>
      <top/>
      <bottom style="medium">
        <color indexed="30"/>
      </bottom>
      <diagonal/>
    </border>
    <border>
      <left/>
      <right style="medium">
        <color indexed="30"/>
      </right>
      <top/>
      <bottom style="medium">
        <color indexed="30"/>
      </bottom>
      <diagonal/>
    </border>
    <border>
      <left style="medium">
        <color indexed="30"/>
      </left>
      <right/>
      <top/>
      <bottom/>
      <diagonal/>
    </border>
    <border>
      <left style="thin">
        <color indexed="53"/>
      </left>
      <right style="thin">
        <color indexed="30"/>
      </right>
      <top style="medium">
        <color indexed="53"/>
      </top>
      <bottom style="thin">
        <color indexed="53"/>
      </bottom>
      <diagonal/>
    </border>
    <border>
      <left style="thin">
        <color indexed="30"/>
      </left>
      <right style="thin">
        <color indexed="53"/>
      </right>
      <top style="medium">
        <color indexed="53"/>
      </top>
      <bottom style="thin">
        <color indexed="53"/>
      </bottom>
      <diagonal/>
    </border>
    <border>
      <left style="medium">
        <color indexed="53"/>
      </left>
      <right/>
      <top style="medium">
        <color indexed="53"/>
      </top>
      <bottom/>
      <diagonal/>
    </border>
    <border>
      <left/>
      <right style="medium">
        <color indexed="53"/>
      </right>
      <top style="medium">
        <color indexed="53"/>
      </top>
      <bottom/>
      <diagonal/>
    </border>
    <border>
      <left style="medium">
        <color indexed="53"/>
      </left>
      <right/>
      <top/>
      <bottom style="medium">
        <color indexed="53"/>
      </bottom>
      <diagonal/>
    </border>
    <border>
      <left/>
      <right style="medium">
        <color indexed="53"/>
      </right>
      <top/>
      <bottom style="medium">
        <color indexed="53"/>
      </bottom>
      <diagonal/>
    </border>
    <border>
      <left style="medium">
        <color indexed="53"/>
      </left>
      <right style="thin">
        <color indexed="53"/>
      </right>
      <top style="medium">
        <color indexed="53"/>
      </top>
      <bottom style="thin">
        <color indexed="30"/>
      </bottom>
      <diagonal/>
    </border>
    <border>
      <left style="medium">
        <color indexed="53"/>
      </left>
      <right style="thin">
        <color indexed="53"/>
      </right>
      <top style="thin">
        <color indexed="30"/>
      </top>
      <bottom style="medium">
        <color indexed="53"/>
      </bottom>
      <diagonal/>
    </border>
    <border>
      <left style="thin">
        <color indexed="53"/>
      </left>
      <right style="thin">
        <color indexed="53"/>
      </right>
      <top style="medium">
        <color indexed="53"/>
      </top>
      <bottom style="thin">
        <color indexed="30"/>
      </bottom>
      <diagonal/>
    </border>
    <border>
      <left style="thin">
        <color indexed="53"/>
      </left>
      <right style="thin">
        <color indexed="53"/>
      </right>
      <top style="thin">
        <color indexed="30"/>
      </top>
      <bottom style="medium">
        <color indexed="53"/>
      </bottom>
      <diagonal/>
    </border>
    <border>
      <left style="medium">
        <color indexed="53"/>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53"/>
      </left>
      <right style="thin">
        <color indexed="53"/>
      </right>
      <top style="medium">
        <color indexed="30"/>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247">
    <xf numFmtId="0" fontId="0" fillId="0" borderId="0" xfId="0"/>
    <xf numFmtId="0" fontId="0" fillId="2" borderId="0" xfId="0" applyFill="1"/>
    <xf numFmtId="0" fontId="0" fillId="2" borderId="0" xfId="0" applyFill="1" applyAlignment="1">
      <alignment vertical="center"/>
    </xf>
    <xf numFmtId="0" fontId="5" fillId="3" borderId="2" xfId="0" applyFont="1" applyFill="1" applyBorder="1" applyAlignment="1">
      <alignment horizontal="right"/>
    </xf>
    <xf numFmtId="0" fontId="0" fillId="3" borderId="3" xfId="0" applyFill="1" applyBorder="1"/>
    <xf numFmtId="0" fontId="0" fillId="3" borderId="4" xfId="0" applyFill="1" applyBorder="1"/>
    <xf numFmtId="0" fontId="0" fillId="3" borderId="5" xfId="0" applyFill="1" applyBorder="1" applyAlignment="1">
      <alignment horizontal="right" vertical="center"/>
    </xf>
    <xf numFmtId="0" fontId="0" fillId="3" borderId="0" xfId="0" applyFill="1" applyAlignment="1">
      <alignment horizontal="right" vertical="center"/>
    </xf>
    <xf numFmtId="0" fontId="0" fillId="3" borderId="6" xfId="0" applyFill="1" applyBorder="1"/>
    <xf numFmtId="0" fontId="0" fillId="3" borderId="0" xfId="0" applyFill="1"/>
    <xf numFmtId="0" fontId="0" fillId="3" borderId="0" xfId="0" applyFill="1" applyAlignment="1">
      <alignment horizontal="right" vertical="top"/>
    </xf>
    <xf numFmtId="0" fontId="0" fillId="3" borderId="0" xfId="0" applyFill="1" applyAlignment="1">
      <alignment vertical="top"/>
    </xf>
    <xf numFmtId="0" fontId="0" fillId="3" borderId="7" xfId="0" applyFill="1" applyBorder="1" applyAlignment="1">
      <alignment horizontal="right" vertical="top"/>
    </xf>
    <xf numFmtId="0" fontId="0" fillId="3" borderId="7" xfId="0" applyFill="1" applyBorder="1" applyAlignment="1">
      <alignment vertical="top"/>
    </xf>
    <xf numFmtId="0" fontId="0" fillId="3" borderId="8" xfId="0" applyFill="1" applyBorder="1"/>
    <xf numFmtId="0" fontId="0" fillId="0" borderId="0" xfId="0" applyAlignment="1">
      <alignment vertical="center"/>
    </xf>
    <xf numFmtId="0" fontId="0" fillId="0" borderId="9" xfId="0" applyBorder="1" applyAlignment="1" applyProtection="1">
      <alignment vertical="center"/>
      <protection locked="0"/>
    </xf>
    <xf numFmtId="49" fontId="0" fillId="0" borderId="0" xfId="0" applyNumberFormat="1" applyAlignment="1">
      <alignment vertical="center"/>
    </xf>
    <xf numFmtId="0" fontId="4" fillId="4" borderId="10" xfId="0" applyFont="1" applyFill="1" applyBorder="1"/>
    <xf numFmtId="0" fontId="4" fillId="0" borderId="0" xfId="0" applyFont="1"/>
    <xf numFmtId="0" fontId="4" fillId="0" borderId="0" xfId="0" quotePrefix="1" applyFont="1"/>
    <xf numFmtId="0" fontId="9" fillId="0" borderId="9" xfId="0" applyFont="1" applyBorder="1" applyAlignment="1" applyProtection="1">
      <alignment vertical="center"/>
      <protection locked="0"/>
    </xf>
    <xf numFmtId="0" fontId="5" fillId="3" borderId="11" xfId="0" applyFont="1" applyFill="1" applyBorder="1" applyAlignment="1">
      <alignment horizontal="left" vertical="center"/>
    </xf>
    <xf numFmtId="0" fontId="0" fillId="3" borderId="12" xfId="0" applyFill="1" applyBorder="1"/>
    <xf numFmtId="0" fontId="0" fillId="3" borderId="12" xfId="0" applyFill="1" applyBorder="1" applyAlignment="1">
      <alignment horizontal="right" vertical="top"/>
    </xf>
    <xf numFmtId="0" fontId="0" fillId="3" borderId="12" xfId="0" applyFill="1" applyBorder="1" applyAlignment="1">
      <alignment vertical="top"/>
    </xf>
    <xf numFmtId="0" fontId="0" fillId="3" borderId="13" xfId="0" applyFill="1" applyBorder="1"/>
    <xf numFmtId="0" fontId="0" fillId="3" borderId="14" xfId="0" applyFill="1" applyBorder="1" applyAlignment="1">
      <alignment vertical="center"/>
    </xf>
    <xf numFmtId="0" fontId="0" fillId="3" borderId="15" xfId="0" applyFill="1" applyBorder="1"/>
    <xf numFmtId="0" fontId="0" fillId="3" borderId="15" xfId="0" applyFill="1" applyBorder="1" applyAlignment="1">
      <alignment horizontal="right" vertical="top"/>
    </xf>
    <xf numFmtId="0" fontId="0" fillId="3" borderId="15" xfId="0" applyFill="1" applyBorder="1" applyAlignment="1">
      <alignment vertical="top"/>
    </xf>
    <xf numFmtId="0" fontId="8" fillId="3" borderId="0" xfId="0" applyFont="1" applyFill="1" applyAlignment="1">
      <alignment vertical="center"/>
    </xf>
    <xf numFmtId="0" fontId="0" fillId="3" borderId="16" xfId="0" applyFill="1" applyBorder="1" applyAlignment="1">
      <alignment horizontal="right" vertical="center"/>
    </xf>
    <xf numFmtId="0" fontId="0" fillId="0" borderId="17" xfId="0" applyBorder="1" applyAlignment="1" applyProtection="1">
      <alignment horizontal="center" vertical="center"/>
      <protection locked="0"/>
    </xf>
    <xf numFmtId="58" fontId="0" fillId="0" borderId="0" xfId="0" applyNumberFormat="1" applyAlignment="1">
      <alignment horizontal="center" vertical="center" shrinkToFit="1"/>
    </xf>
    <xf numFmtId="0" fontId="0" fillId="0" borderId="0" xfId="0" applyAlignment="1">
      <alignment horizontal="center" vertical="center"/>
    </xf>
    <xf numFmtId="0" fontId="0" fillId="0" borderId="17" xfId="0" applyBorder="1" applyAlignment="1" applyProtection="1">
      <alignment vertical="center"/>
      <protection locked="0"/>
    </xf>
    <xf numFmtId="0" fontId="5" fillId="4" borderId="18" xfId="0" applyFont="1" applyFill="1" applyBorder="1" applyAlignment="1">
      <alignment horizontal="center" vertical="center" shrinkToFit="1"/>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shrinkToFit="1"/>
    </xf>
    <xf numFmtId="0" fontId="0" fillId="0" borderId="21"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2" fillId="0" borderId="0" xfId="0" applyFont="1" applyAlignment="1">
      <alignment horizontal="left" vertical="center" wrapText="1" shrinkToFit="1"/>
    </xf>
    <xf numFmtId="0" fontId="0" fillId="0" borderId="0" xfId="0" applyAlignment="1">
      <alignment vertical="top"/>
    </xf>
    <xf numFmtId="0" fontId="0" fillId="0" borderId="0" xfId="0" applyAlignment="1">
      <alignment horizontal="center" vertical="top" shrinkToFit="1"/>
    </xf>
    <xf numFmtId="0" fontId="5" fillId="4" borderId="22" xfId="0" applyFont="1" applyFill="1" applyBorder="1" applyAlignment="1">
      <alignment horizontal="center" vertical="center" shrinkToFit="1"/>
    </xf>
    <xf numFmtId="0" fontId="0" fillId="0" borderId="23" xfId="0" applyBorder="1" applyAlignment="1" applyProtection="1">
      <alignment horizontal="center" vertical="center"/>
      <protection locked="0"/>
    </xf>
    <xf numFmtId="176" fontId="10" fillId="0" borderId="24" xfId="0" applyNumberFormat="1" applyFont="1" applyBorder="1" applyAlignment="1" applyProtection="1">
      <alignment horizontal="right" vertical="center" shrinkToFit="1"/>
      <protection locked="0"/>
    </xf>
    <xf numFmtId="176" fontId="10" fillId="0" borderId="25" xfId="0" applyNumberFormat="1" applyFont="1" applyBorder="1" applyAlignment="1" applyProtection="1">
      <alignment horizontal="right" vertical="center" shrinkToFit="1"/>
      <protection locked="0"/>
    </xf>
    <xf numFmtId="176" fontId="10" fillId="0" borderId="20" xfId="0" applyNumberFormat="1" applyFont="1" applyBorder="1" applyAlignment="1" applyProtection="1">
      <alignment horizontal="right" vertical="center" shrinkToFit="1"/>
      <protection locked="0"/>
    </xf>
    <xf numFmtId="176" fontId="10" fillId="0" borderId="26" xfId="0" applyNumberFormat="1" applyFont="1" applyBorder="1" applyAlignment="1" applyProtection="1">
      <alignment horizontal="right" vertical="center" shrinkToFit="1"/>
      <protection locked="0"/>
    </xf>
    <xf numFmtId="0" fontId="0" fillId="0" borderId="25" xfId="0" applyBorder="1" applyAlignment="1" applyProtection="1">
      <alignment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5" fillId="3" borderId="27" xfId="0" applyFont="1" applyFill="1" applyBorder="1" applyAlignment="1">
      <alignment horizontal="center" vertical="center"/>
    </xf>
    <xf numFmtId="0" fontId="5" fillId="3" borderId="28" xfId="0" applyFont="1" applyFill="1" applyBorder="1" applyAlignment="1">
      <alignment horizontal="center" vertical="center" shrinkToFit="1"/>
    </xf>
    <xf numFmtId="0" fontId="5" fillId="3" borderId="29" xfId="0" applyFont="1" applyFill="1" applyBorder="1" applyAlignment="1">
      <alignment horizontal="center" vertical="center" shrinkToFit="1"/>
    </xf>
    <xf numFmtId="0" fontId="0" fillId="0" borderId="30" xfId="0" applyBorder="1" applyAlignment="1" applyProtection="1">
      <alignment vertical="center"/>
      <protection locked="0"/>
    </xf>
    <xf numFmtId="0" fontId="0" fillId="0" borderId="31" xfId="0" applyBorder="1" applyAlignment="1" applyProtection="1">
      <alignment vertical="center"/>
      <protection locked="0"/>
    </xf>
    <xf numFmtId="0" fontId="0" fillId="0" borderId="32" xfId="0" applyBorder="1" applyAlignment="1" applyProtection="1">
      <alignment vertical="center"/>
      <protection locked="0"/>
    </xf>
    <xf numFmtId="0" fontId="0" fillId="0" borderId="33" xfId="0" applyBorder="1" applyAlignment="1" applyProtection="1">
      <alignment horizontal="center" vertical="center" shrinkToFit="1"/>
      <protection locked="0"/>
    </xf>
    <xf numFmtId="176" fontId="10" fillId="0" borderId="34" xfId="0" applyNumberFormat="1" applyFont="1" applyBorder="1" applyAlignment="1" applyProtection="1">
      <alignment horizontal="right" vertical="center" shrinkToFit="1"/>
      <protection locked="0"/>
    </xf>
    <xf numFmtId="0" fontId="0" fillId="0" borderId="35" xfId="0" applyBorder="1" applyAlignment="1" applyProtection="1">
      <alignment horizontal="center" vertical="center" shrinkToFit="1"/>
      <protection locked="0"/>
    </xf>
    <xf numFmtId="176" fontId="10" fillId="0" borderId="36" xfId="0" applyNumberFormat="1" applyFont="1" applyBorder="1" applyAlignment="1" applyProtection="1">
      <alignment horizontal="right" vertical="center" shrinkToFit="1"/>
      <protection locked="0"/>
    </xf>
    <xf numFmtId="0" fontId="0" fillId="0" borderId="27" xfId="0" applyBorder="1" applyAlignment="1" applyProtection="1">
      <alignment horizontal="center" vertical="center" shrinkToFit="1"/>
      <protection locked="0"/>
    </xf>
    <xf numFmtId="176" fontId="10" fillId="0" borderId="28" xfId="0" applyNumberFormat="1" applyFont="1" applyBorder="1" applyAlignment="1" applyProtection="1">
      <alignment horizontal="right" vertical="center" shrinkToFit="1"/>
      <protection locked="0"/>
    </xf>
    <xf numFmtId="0" fontId="0" fillId="0" borderId="37"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2" fillId="0" borderId="17" xfId="0" applyFont="1" applyBorder="1" applyAlignment="1" applyProtection="1">
      <alignment vertical="center" shrinkToFit="1"/>
      <protection locked="0"/>
    </xf>
    <xf numFmtId="0" fontId="2" fillId="0" borderId="17" xfId="0" applyFont="1" applyBorder="1" applyAlignment="1" applyProtection="1">
      <alignment horizontal="center" vertical="center"/>
      <protection locked="0"/>
    </xf>
    <xf numFmtId="0" fontId="2" fillId="0" borderId="25" xfId="0" applyFont="1" applyBorder="1" applyAlignment="1" applyProtection="1">
      <alignment vertical="center" shrinkToFit="1"/>
      <protection locked="0"/>
    </xf>
    <xf numFmtId="0" fontId="2" fillId="0" borderId="25" xfId="0" applyFont="1" applyBorder="1" applyAlignment="1" applyProtection="1">
      <alignment horizontal="center" vertical="center"/>
      <protection locked="0"/>
    </xf>
    <xf numFmtId="0" fontId="2" fillId="0" borderId="30" xfId="0" applyFont="1" applyBorder="1" applyAlignment="1" applyProtection="1">
      <alignment vertical="center" shrinkToFit="1"/>
      <protection locked="0"/>
    </xf>
    <xf numFmtId="0" fontId="2" fillId="0" borderId="30" xfId="0" applyFont="1" applyBorder="1" applyAlignment="1" applyProtection="1">
      <alignment horizontal="center" vertical="center"/>
      <protection locked="0"/>
    </xf>
    <xf numFmtId="0" fontId="2" fillId="0" borderId="32" xfId="0" applyFont="1" applyBorder="1" applyAlignment="1" applyProtection="1">
      <alignment vertical="center" shrinkToFit="1"/>
      <protection locked="0"/>
    </xf>
    <xf numFmtId="0" fontId="2" fillId="0" borderId="32" xfId="0" applyFont="1" applyBorder="1" applyAlignment="1" applyProtection="1">
      <alignment horizontal="center" vertical="center"/>
      <protection locked="0"/>
    </xf>
    <xf numFmtId="0" fontId="2" fillId="0" borderId="31" xfId="0" applyFont="1" applyBorder="1" applyAlignment="1" applyProtection="1">
      <alignment vertical="center" shrinkToFit="1"/>
      <protection locked="0"/>
    </xf>
    <xf numFmtId="0" fontId="2" fillId="0" borderId="31" xfId="0" applyFont="1" applyBorder="1" applyAlignment="1" applyProtection="1">
      <alignment horizontal="center" vertical="center"/>
      <protection locked="0"/>
    </xf>
    <xf numFmtId="5" fontId="7" fillId="2" borderId="0" xfId="0" applyNumberFormat="1" applyFont="1" applyFill="1" applyAlignment="1">
      <alignment horizontal="right" vertical="center"/>
    </xf>
    <xf numFmtId="0" fontId="0" fillId="3" borderId="39" xfId="0" applyFill="1" applyBorder="1" applyAlignment="1">
      <alignment horizontal="right"/>
    </xf>
    <xf numFmtId="0" fontId="0" fillId="0" borderId="0" xfId="0" applyAlignment="1">
      <alignment horizontal="left" vertical="top" shrinkToFit="1"/>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176" fontId="0" fillId="0" borderId="0" xfId="0" applyNumberFormat="1" applyAlignment="1">
      <alignment vertical="center"/>
    </xf>
    <xf numFmtId="0" fontId="0" fillId="0" borderId="0" xfId="0" applyAlignment="1">
      <alignment horizontal="right" vertical="center"/>
    </xf>
    <xf numFmtId="0" fontId="0" fillId="3" borderId="7" xfId="0" applyFill="1" applyBorder="1"/>
    <xf numFmtId="0" fontId="0" fillId="2" borderId="0" xfId="0" applyFill="1" applyAlignment="1">
      <alignment horizontal="left"/>
    </xf>
    <xf numFmtId="0" fontId="13" fillId="0" borderId="0" xfId="0" applyFont="1" applyAlignment="1">
      <alignment vertical="center"/>
    </xf>
    <xf numFmtId="0" fontId="0" fillId="0" borderId="9" xfId="0" applyBorder="1" applyAlignment="1">
      <alignment horizontal="right" vertical="center"/>
    </xf>
    <xf numFmtId="0" fontId="13" fillId="0" borderId="0" xfId="0" applyFont="1" applyAlignment="1">
      <alignment vertical="top"/>
    </xf>
    <xf numFmtId="0" fontId="13" fillId="0" borderId="0" xfId="0" applyFont="1" applyAlignment="1">
      <alignment horizontal="right" vertical="top"/>
    </xf>
    <xf numFmtId="0" fontId="13" fillId="0" borderId="0" xfId="0" applyFont="1" applyAlignment="1">
      <alignment horizontal="left" vertical="top"/>
    </xf>
    <xf numFmtId="57" fontId="0" fillId="0" borderId="0" xfId="0" applyNumberFormat="1"/>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0" fillId="2" borderId="49" xfId="0" applyFill="1" applyBorder="1" applyAlignment="1">
      <alignment horizontal="center" vertical="center"/>
    </xf>
    <xf numFmtId="0" fontId="7" fillId="2" borderId="50" xfId="0" applyFont="1" applyFill="1" applyBorder="1" applyAlignment="1">
      <alignment horizontal="center" vertical="center"/>
    </xf>
    <xf numFmtId="5" fontId="7" fillId="2" borderId="50" xfId="0" applyNumberFormat="1" applyFont="1" applyFill="1" applyBorder="1" applyAlignment="1">
      <alignment horizontal="right" vertical="center"/>
    </xf>
    <xf numFmtId="0" fontId="6" fillId="2" borderId="0" xfId="0" applyFont="1" applyFill="1" applyAlignment="1">
      <alignment horizontal="center" vertical="center"/>
    </xf>
    <xf numFmtId="0" fontId="6" fillId="2" borderId="0" xfId="0" applyFont="1" applyFill="1" applyAlignment="1">
      <alignment vertical="center"/>
    </xf>
    <xf numFmtId="0" fontId="6" fillId="2" borderId="51" xfId="0" applyFont="1" applyFill="1" applyBorder="1" applyAlignment="1">
      <alignment horizontal="center" vertical="center"/>
    </xf>
    <xf numFmtId="5" fontId="7" fillId="2" borderId="51" xfId="0" applyNumberFormat="1" applyFont="1" applyFill="1" applyBorder="1" applyAlignment="1">
      <alignment horizontal="right" vertical="center"/>
    </xf>
    <xf numFmtId="179" fontId="0" fillId="2" borderId="52" xfId="0" applyNumberFormat="1" applyFill="1" applyBorder="1" applyAlignment="1">
      <alignment horizontal="center" vertical="center"/>
    </xf>
    <xf numFmtId="178" fontId="0" fillId="2" borderId="53" xfId="0" applyNumberFormat="1" applyFill="1" applyBorder="1" applyAlignment="1">
      <alignment horizontal="center" vertical="center"/>
    </xf>
    <xf numFmtId="57" fontId="0" fillId="0" borderId="0" xfId="0" applyNumberFormat="1" applyAlignment="1">
      <alignment horizontal="left" vertical="center"/>
    </xf>
    <xf numFmtId="57" fontId="0" fillId="0" borderId="54" xfId="0" applyNumberFormat="1" applyBorder="1" applyAlignment="1">
      <alignment horizontal="center" vertical="center" shrinkToFit="1"/>
    </xf>
    <xf numFmtId="0" fontId="0" fillId="6" borderId="55" xfId="0" applyFill="1" applyBorder="1" applyAlignment="1">
      <alignment horizontal="center" vertical="center"/>
    </xf>
    <xf numFmtId="0" fontId="0" fillId="6" borderId="56" xfId="0" applyFill="1" applyBorder="1" applyAlignment="1">
      <alignment horizontal="center" vertical="center" shrinkToFit="1"/>
    </xf>
    <xf numFmtId="0" fontId="0" fillId="7" borderId="30" xfId="0" applyFill="1" applyBorder="1" applyAlignment="1">
      <alignment horizontal="center" vertical="center"/>
    </xf>
    <xf numFmtId="0" fontId="0" fillId="7" borderId="31" xfId="0" applyFill="1" applyBorder="1" applyAlignment="1">
      <alignment horizontal="center" vertical="center" shrinkToFit="1"/>
    </xf>
    <xf numFmtId="0" fontId="12" fillId="3" borderId="12" xfId="0" applyFont="1" applyFill="1" applyBorder="1"/>
    <xf numFmtId="0" fontId="5" fillId="3" borderId="32" xfId="0" applyFont="1" applyFill="1" applyBorder="1" applyAlignment="1">
      <alignment horizontal="center" vertical="center" shrinkToFit="1"/>
    </xf>
    <xf numFmtId="176" fontId="10" fillId="0" borderId="57" xfId="0" applyNumberFormat="1" applyFont="1" applyBorder="1" applyAlignment="1" applyProtection="1">
      <alignment horizontal="right" vertical="center" shrinkToFit="1"/>
      <protection locked="0"/>
    </xf>
    <xf numFmtId="176" fontId="10" fillId="0" borderId="58" xfId="0" applyNumberFormat="1" applyFont="1" applyBorder="1" applyAlignment="1" applyProtection="1">
      <alignment horizontal="right" vertical="center" shrinkToFit="1"/>
      <protection locked="0"/>
    </xf>
    <xf numFmtId="0" fontId="0" fillId="0" borderId="59"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4" fillId="0" borderId="0" xfId="0" applyFont="1" applyAlignment="1">
      <alignment horizontal="left" vertical="top"/>
    </xf>
    <xf numFmtId="0" fontId="4" fillId="0" borderId="0" xfId="0" applyFont="1" applyAlignment="1">
      <alignment vertical="top"/>
    </xf>
    <xf numFmtId="0" fontId="5" fillId="2" borderId="0" xfId="0" applyFont="1" applyFill="1" applyAlignment="1">
      <alignment vertical="center" wrapText="1"/>
    </xf>
    <xf numFmtId="0" fontId="0" fillId="4" borderId="60" xfId="0" applyFill="1" applyBorder="1" applyAlignment="1">
      <alignment horizontal="center" vertical="center" shrinkToFit="1"/>
    </xf>
    <xf numFmtId="0" fontId="0" fillId="4" borderId="61" xfId="0" applyFill="1" applyBorder="1" applyAlignment="1">
      <alignment horizontal="center" vertical="center" shrinkToFit="1"/>
    </xf>
    <xf numFmtId="0" fontId="0" fillId="3" borderId="62" xfId="0" applyFill="1" applyBorder="1" applyAlignment="1">
      <alignment horizontal="center" vertical="center" shrinkToFit="1"/>
    </xf>
    <xf numFmtId="0" fontId="0" fillId="3" borderId="37" xfId="0" applyFill="1" applyBorder="1" applyAlignment="1">
      <alignment horizontal="center" vertical="center" shrinkToFit="1"/>
    </xf>
    <xf numFmtId="0" fontId="1" fillId="2" borderId="0" xfId="0" applyFont="1" applyFill="1" applyAlignment="1">
      <alignment vertical="center"/>
    </xf>
    <xf numFmtId="49" fontId="1" fillId="2" borderId="0" xfId="0" applyNumberFormat="1" applyFont="1" applyFill="1" applyAlignment="1">
      <alignment vertical="center"/>
    </xf>
    <xf numFmtId="0" fontId="1" fillId="2" borderId="0" xfId="0" applyFont="1" applyFill="1" applyAlignment="1">
      <alignment horizontal="left"/>
    </xf>
    <xf numFmtId="0" fontId="0" fillId="0" borderId="0" xfId="0" applyAlignment="1">
      <alignment vertical="center" shrinkToFit="1"/>
    </xf>
    <xf numFmtId="0" fontId="0" fillId="0" borderId="9" xfId="0" applyBorder="1"/>
    <xf numFmtId="181" fontId="0" fillId="0" borderId="0" xfId="0" applyNumberFormat="1" applyAlignment="1">
      <alignment vertical="center"/>
    </xf>
    <xf numFmtId="0" fontId="0" fillId="2" borderId="84" xfId="0" applyFill="1" applyBorder="1" applyAlignment="1">
      <alignment horizontal="center" vertical="center"/>
    </xf>
    <xf numFmtId="0" fontId="7" fillId="2" borderId="85" xfId="0" applyFont="1" applyFill="1" applyBorder="1" applyAlignment="1">
      <alignment horizontal="center" vertical="center"/>
    </xf>
    <xf numFmtId="5" fontId="7" fillId="2" borderId="85" xfId="0" applyNumberFormat="1" applyFont="1" applyFill="1" applyBorder="1" applyAlignment="1">
      <alignment horizontal="right" vertical="center"/>
    </xf>
    <xf numFmtId="179" fontId="0" fillId="2" borderId="86" xfId="0" applyNumberFormat="1" applyFill="1" applyBorder="1" applyAlignment="1">
      <alignment horizontal="center" vertical="center"/>
    </xf>
    <xf numFmtId="178" fontId="0" fillId="2" borderId="87" xfId="0" applyNumberFormat="1" applyFill="1" applyBorder="1" applyAlignment="1">
      <alignment horizontal="center" vertical="center"/>
    </xf>
    <xf numFmtId="177" fontId="11" fillId="0" borderId="0" xfId="0" quotePrefix="1" applyNumberFormat="1" applyFont="1" applyAlignment="1">
      <alignment horizontal="left" vertical="center"/>
    </xf>
    <xf numFmtId="181" fontId="0" fillId="0" borderId="0" xfId="0" applyNumberFormat="1"/>
    <xf numFmtId="181" fontId="2" fillId="0" borderId="17" xfId="0" applyNumberFormat="1" applyFont="1" applyBorder="1" applyAlignment="1" applyProtection="1">
      <alignment vertical="center" shrinkToFit="1"/>
      <protection locked="0"/>
    </xf>
    <xf numFmtId="181" fontId="2" fillId="0" borderId="17" xfId="0" applyNumberFormat="1" applyFont="1" applyBorder="1" applyAlignment="1" applyProtection="1">
      <alignment vertical="center"/>
      <protection locked="0"/>
    </xf>
    <xf numFmtId="181" fontId="2" fillId="0" borderId="25" xfId="0" applyNumberFormat="1" applyFont="1" applyBorder="1" applyAlignment="1" applyProtection="1">
      <alignment vertical="center"/>
      <protection locked="0"/>
    </xf>
    <xf numFmtId="181" fontId="2" fillId="0" borderId="30" xfId="0" applyNumberFormat="1" applyFont="1" applyBorder="1" applyAlignment="1" applyProtection="1">
      <alignment vertical="center" shrinkToFit="1"/>
      <protection locked="0"/>
    </xf>
    <xf numFmtId="181" fontId="2" fillId="0" borderId="32" xfId="0" applyNumberFormat="1" applyFont="1" applyBorder="1" applyAlignment="1" applyProtection="1">
      <alignment vertical="center"/>
      <protection locked="0"/>
    </xf>
    <xf numFmtId="181" fontId="2" fillId="0" borderId="31" xfId="0" applyNumberFormat="1" applyFont="1" applyBorder="1" applyAlignment="1" applyProtection="1">
      <alignment vertical="center"/>
      <protection locked="0"/>
    </xf>
    <xf numFmtId="181" fontId="2" fillId="0" borderId="30" xfId="0" applyNumberFormat="1" applyFont="1" applyBorder="1" applyAlignment="1" applyProtection="1">
      <alignment vertical="center"/>
      <protection locked="0"/>
    </xf>
    <xf numFmtId="181" fontId="0" fillId="0" borderId="0" xfId="0" applyNumberFormat="1" applyAlignment="1">
      <alignment horizontal="right" vertical="center"/>
    </xf>
    <xf numFmtId="0" fontId="20" fillId="0" borderId="0" xfId="0" applyFont="1" applyAlignment="1">
      <alignment horizontal="center"/>
    </xf>
    <xf numFmtId="0" fontId="17" fillId="8" borderId="0" xfId="0" applyFont="1" applyFill="1" applyAlignment="1">
      <alignment vertical="center"/>
    </xf>
    <xf numFmtId="0" fontId="0" fillId="8" borderId="0" xfId="0" applyFill="1" applyAlignment="1">
      <alignment vertical="center"/>
    </xf>
    <xf numFmtId="0" fontId="0" fillId="8" borderId="0" xfId="0" applyFill="1"/>
    <xf numFmtId="0" fontId="0" fillId="8" borderId="89" xfId="0" applyFill="1" applyBorder="1" applyAlignment="1">
      <alignment vertical="center"/>
    </xf>
    <xf numFmtId="0" fontId="0" fillId="8" borderId="90" xfId="0" applyFill="1" applyBorder="1" applyAlignment="1">
      <alignment vertical="center"/>
    </xf>
    <xf numFmtId="0" fontId="0" fillId="8" borderId="90" xfId="0" applyFill="1" applyBorder="1" applyAlignment="1">
      <alignment horizontal="center" vertical="center"/>
    </xf>
    <xf numFmtId="0" fontId="0" fillId="8" borderId="91" xfId="0" applyFill="1" applyBorder="1" applyAlignment="1">
      <alignment vertical="center"/>
    </xf>
    <xf numFmtId="0" fontId="0" fillId="8" borderId="92" xfId="0" applyFill="1" applyBorder="1" applyAlignment="1">
      <alignment vertical="center"/>
    </xf>
    <xf numFmtId="0" fontId="0" fillId="8" borderId="0" xfId="0" applyFill="1" applyAlignment="1">
      <alignment horizontal="center" vertical="center"/>
    </xf>
    <xf numFmtId="0" fontId="0" fillId="8" borderId="93" xfId="0" applyFill="1" applyBorder="1" applyAlignment="1">
      <alignment vertical="center"/>
    </xf>
    <xf numFmtId="0" fontId="0" fillId="8" borderId="92" xfId="0" applyFill="1" applyBorder="1" applyAlignment="1">
      <alignment horizontal="right" vertical="center"/>
    </xf>
    <xf numFmtId="0" fontId="0" fillId="8" borderId="0" xfId="0" applyFill="1" applyAlignment="1">
      <alignment vertical="center" shrinkToFit="1"/>
    </xf>
    <xf numFmtId="0" fontId="0" fillId="8" borderId="9" xfId="0" applyFill="1" applyBorder="1" applyAlignment="1">
      <alignment vertical="center"/>
    </xf>
    <xf numFmtId="0" fontId="0" fillId="9" borderId="9" xfId="0" applyFill="1" applyBorder="1" applyAlignment="1">
      <alignment vertical="center"/>
    </xf>
    <xf numFmtId="0" fontId="0" fillId="8" borderId="94" xfId="0" applyFill="1" applyBorder="1" applyAlignment="1">
      <alignment vertical="center"/>
    </xf>
    <xf numFmtId="0" fontId="0" fillId="8" borderId="95" xfId="0" applyFill="1" applyBorder="1" applyAlignment="1">
      <alignment vertical="center"/>
    </xf>
    <xf numFmtId="0" fontId="0" fillId="8" borderId="96" xfId="0" applyFill="1" applyBorder="1" applyAlignment="1">
      <alignment vertical="center"/>
    </xf>
    <xf numFmtId="0" fontId="0" fillId="8" borderId="97" xfId="0" applyFill="1" applyBorder="1" applyAlignment="1">
      <alignment vertical="center"/>
    </xf>
    <xf numFmtId="0" fontId="0" fillId="8" borderId="98" xfId="0" applyFill="1" applyBorder="1" applyAlignment="1">
      <alignment horizontal="center" vertical="center"/>
    </xf>
    <xf numFmtId="0" fontId="0" fillId="8" borderId="101" xfId="0" applyFill="1" applyBorder="1" applyAlignment="1">
      <alignment vertical="center"/>
    </xf>
    <xf numFmtId="0" fontId="0" fillId="8" borderId="102" xfId="0" applyFill="1" applyBorder="1" applyAlignment="1">
      <alignment horizontal="right" vertical="center"/>
    </xf>
    <xf numFmtId="0" fontId="0" fillId="8" borderId="103" xfId="0" applyFill="1" applyBorder="1" applyAlignment="1">
      <alignment vertical="center"/>
    </xf>
    <xf numFmtId="0" fontId="0" fillId="8" borderId="104" xfId="0" applyFill="1" applyBorder="1" applyAlignment="1">
      <alignment horizontal="right" vertical="center"/>
    </xf>
    <xf numFmtId="0" fontId="0" fillId="8" borderId="105" xfId="0" applyFill="1" applyBorder="1" applyAlignment="1">
      <alignment vertical="center"/>
    </xf>
    <xf numFmtId="0" fontId="0" fillId="8" borderId="87" xfId="0" applyFill="1" applyBorder="1" applyAlignment="1">
      <alignment vertical="center"/>
    </xf>
    <xf numFmtId="0" fontId="0" fillId="8" borderId="97" xfId="0" applyFill="1" applyBorder="1" applyAlignment="1">
      <alignment horizontal="right" vertical="center"/>
    </xf>
    <xf numFmtId="0" fontId="18" fillId="8" borderId="9" xfId="0" applyFont="1" applyFill="1" applyBorder="1" applyAlignment="1">
      <alignment vertical="center"/>
    </xf>
    <xf numFmtId="0" fontId="19" fillId="8" borderId="9" xfId="0" applyFont="1" applyFill="1" applyBorder="1" applyAlignment="1">
      <alignment vertical="center"/>
    </xf>
    <xf numFmtId="0" fontId="0" fillId="8" borderId="105" xfId="0" applyFill="1" applyBorder="1" applyAlignment="1">
      <alignment vertical="center" shrinkToFit="1"/>
    </xf>
    <xf numFmtId="0" fontId="0" fillId="8" borderId="104" xfId="0" applyFill="1" applyBorder="1" applyAlignment="1">
      <alignment vertical="center"/>
    </xf>
    <xf numFmtId="177" fontId="11" fillId="5" borderId="46" xfId="0" applyNumberFormat="1" applyFont="1" applyFill="1" applyBorder="1" applyAlignment="1">
      <alignment horizontal="center"/>
    </xf>
    <xf numFmtId="177" fontId="11" fillId="5" borderId="107" xfId="0" applyNumberFormat="1" applyFont="1" applyFill="1" applyBorder="1" applyAlignment="1">
      <alignment horizontal="center"/>
    </xf>
    <xf numFmtId="0" fontId="0" fillId="10" borderId="0" xfId="0" applyFill="1"/>
    <xf numFmtId="0" fontId="0" fillId="11" borderId="0" xfId="0" applyFill="1"/>
    <xf numFmtId="0" fontId="0" fillId="0" borderId="9" xfId="0" applyBorder="1" applyAlignment="1">
      <alignment vertical="center" shrinkToFit="1"/>
    </xf>
    <xf numFmtId="0" fontId="0" fillId="8" borderId="64" xfId="0" applyFill="1" applyBorder="1" applyAlignment="1">
      <alignment horizontal="center" vertical="center"/>
    </xf>
    <xf numFmtId="0" fontId="0" fillId="8" borderId="99" xfId="0" applyFill="1" applyBorder="1" applyAlignment="1">
      <alignment horizontal="center" vertical="center"/>
    </xf>
    <xf numFmtId="0" fontId="0" fillId="8" borderId="100" xfId="0" applyFill="1" applyBorder="1" applyAlignment="1">
      <alignment horizontal="center" vertical="center"/>
    </xf>
    <xf numFmtId="0" fontId="0" fillId="8" borderId="106" xfId="0" applyFill="1" applyBorder="1" applyAlignment="1">
      <alignment horizontal="center" vertical="center"/>
    </xf>
    <xf numFmtId="0" fontId="0" fillId="8" borderId="98" xfId="0" applyFill="1" applyBorder="1" applyAlignment="1">
      <alignment horizontal="center" vertical="center"/>
    </xf>
    <xf numFmtId="0" fontId="0" fillId="8" borderId="90" xfId="0" applyFill="1" applyBorder="1" applyAlignment="1">
      <alignment horizontal="center" vertical="center"/>
    </xf>
    <xf numFmtId="0" fontId="0" fillId="8" borderId="46" xfId="0" applyFill="1" applyBorder="1" applyAlignment="1">
      <alignment horizontal="center" vertical="center"/>
    </xf>
    <xf numFmtId="0" fontId="0" fillId="8" borderId="66" xfId="0" applyFill="1" applyBorder="1" applyAlignment="1">
      <alignment horizontal="center" vertical="center"/>
    </xf>
    <xf numFmtId="0" fontId="0" fillId="8" borderId="63" xfId="0" applyFill="1" applyBorder="1" applyAlignment="1">
      <alignment horizontal="center" vertical="center"/>
    </xf>
    <xf numFmtId="0" fontId="0" fillId="8" borderId="9" xfId="0" applyFill="1" applyBorder="1" applyAlignment="1">
      <alignment horizontal="center" vertical="center"/>
    </xf>
    <xf numFmtId="0" fontId="7" fillId="2" borderId="0" xfId="0" applyFont="1" applyFill="1" applyAlignment="1">
      <alignment horizontal="center" vertical="center" wrapText="1" shrinkToFit="1"/>
    </xf>
    <xf numFmtId="0" fontId="1" fillId="5" borderId="46" xfId="0" applyFont="1" applyFill="1" applyBorder="1" applyAlignment="1">
      <alignment horizontal="center"/>
    </xf>
    <xf numFmtId="0" fontId="1" fillId="5" borderId="63" xfId="0" applyFont="1" applyFill="1" applyBorder="1" applyAlignment="1">
      <alignment horizontal="center"/>
    </xf>
    <xf numFmtId="0" fontId="1" fillId="5" borderId="46" xfId="0" applyFont="1" applyFill="1" applyBorder="1" applyAlignment="1">
      <alignment horizontal="center" vertical="center"/>
    </xf>
    <xf numFmtId="0" fontId="1" fillId="5" borderId="66" xfId="0" applyFont="1" applyFill="1" applyBorder="1" applyAlignment="1">
      <alignment horizontal="center" vertical="center"/>
    </xf>
    <xf numFmtId="0" fontId="1" fillId="5" borderId="63" xfId="0" applyFont="1" applyFill="1" applyBorder="1" applyAlignment="1">
      <alignment horizontal="center" vertical="center"/>
    </xf>
    <xf numFmtId="49" fontId="11" fillId="0" borderId="46" xfId="0" applyNumberFormat="1" applyFont="1" applyBorder="1" applyAlignment="1" applyProtection="1">
      <alignment vertical="center"/>
      <protection locked="0"/>
    </xf>
    <xf numFmtId="49" fontId="11" fillId="0" borderId="63" xfId="0" applyNumberFormat="1" applyFont="1" applyBorder="1" applyAlignment="1" applyProtection="1">
      <alignment vertical="center"/>
      <protection locked="0"/>
    </xf>
    <xf numFmtId="177" fontId="11" fillId="5" borderId="108" xfId="0" applyNumberFormat="1" applyFont="1" applyFill="1" applyBorder="1" applyAlignment="1">
      <alignment horizontal="center"/>
    </xf>
    <xf numFmtId="177" fontId="11" fillId="5" borderId="63" xfId="0" applyNumberFormat="1" applyFont="1" applyFill="1" applyBorder="1" applyAlignment="1">
      <alignment horizontal="center"/>
    </xf>
    <xf numFmtId="0" fontId="14" fillId="2" borderId="0" xfId="0" applyFont="1" applyFill="1" applyAlignment="1">
      <alignment vertical="center" wrapText="1"/>
    </xf>
    <xf numFmtId="0" fontId="5" fillId="2" borderId="0" xfId="0" applyFont="1" applyFill="1" applyAlignment="1">
      <alignment vertical="center" wrapText="1"/>
    </xf>
    <xf numFmtId="0" fontId="6" fillId="2" borderId="0" xfId="0" applyFont="1" applyFill="1" applyAlignment="1">
      <alignment vertical="center" wrapText="1"/>
    </xf>
    <xf numFmtId="0" fontId="6" fillId="2" borderId="0" xfId="0" applyFont="1" applyFill="1" applyAlignment="1">
      <alignment vertical="center"/>
    </xf>
    <xf numFmtId="0" fontId="5" fillId="2" borderId="0" xfId="0" applyFont="1" applyFill="1" applyAlignment="1" applyProtection="1">
      <alignment vertical="center" wrapText="1"/>
      <protection locked="0"/>
    </xf>
    <xf numFmtId="0" fontId="0" fillId="2" borderId="64" xfId="0" applyFill="1" applyBorder="1" applyAlignment="1">
      <alignment horizontal="center" vertical="center"/>
    </xf>
    <xf numFmtId="0" fontId="0" fillId="2" borderId="65" xfId="0" applyFill="1" applyBorder="1" applyAlignment="1">
      <alignment horizontal="center" vertical="center"/>
    </xf>
    <xf numFmtId="0" fontId="5" fillId="4" borderId="67" xfId="0" applyFont="1" applyFill="1" applyBorder="1" applyAlignment="1">
      <alignment horizontal="center" vertical="center"/>
    </xf>
    <xf numFmtId="0" fontId="5" fillId="6" borderId="55" xfId="0" applyFont="1" applyFill="1" applyBorder="1" applyAlignment="1">
      <alignment horizontal="center" vertical="center" textRotation="255"/>
    </xf>
    <xf numFmtId="0" fontId="5" fillId="6" borderId="56" xfId="0" applyFont="1" applyFill="1" applyBorder="1" applyAlignment="1">
      <alignment horizontal="center" vertical="center" textRotation="255"/>
    </xf>
    <xf numFmtId="0" fontId="6" fillId="4" borderId="68" xfId="0" applyFont="1" applyFill="1" applyBorder="1" applyAlignment="1">
      <alignment horizontal="center" vertical="center" wrapText="1"/>
    </xf>
    <xf numFmtId="0" fontId="6" fillId="4" borderId="69" xfId="0" applyFont="1" applyFill="1" applyBorder="1" applyAlignment="1">
      <alignment horizontal="center" vertical="center" wrapText="1"/>
    </xf>
    <xf numFmtId="0" fontId="6" fillId="4" borderId="70" xfId="0" applyFont="1" applyFill="1" applyBorder="1" applyAlignment="1">
      <alignment horizontal="center" vertical="center" wrapText="1"/>
    </xf>
    <xf numFmtId="0" fontId="6" fillId="4" borderId="71" xfId="0" applyFont="1" applyFill="1" applyBorder="1" applyAlignment="1">
      <alignment horizontal="center" vertical="center" wrapText="1"/>
    </xf>
    <xf numFmtId="0" fontId="5" fillId="4" borderId="60"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2" fillId="0" borderId="72" xfId="0" applyFont="1" applyBorder="1" applyAlignment="1">
      <alignment horizontal="left" vertical="center" wrapText="1" shrinkToFit="1"/>
    </xf>
    <xf numFmtId="0" fontId="2" fillId="0" borderId="0" xfId="0" applyFont="1" applyAlignment="1">
      <alignment horizontal="left" vertical="center" wrapText="1" shrinkToFit="1"/>
    </xf>
    <xf numFmtId="0" fontId="5" fillId="4" borderId="67"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0" fillId="0" borderId="72" xfId="0" applyBorder="1" applyAlignment="1">
      <alignment horizontal="left" vertical="top" shrinkToFit="1"/>
    </xf>
    <xf numFmtId="0" fontId="0" fillId="0" borderId="0" xfId="0" applyAlignment="1">
      <alignment horizontal="left" vertical="top" shrinkToFit="1"/>
    </xf>
    <xf numFmtId="180" fontId="0" fillId="0" borderId="0" xfId="0" applyNumberFormat="1" applyAlignment="1">
      <alignment horizontal="center" vertical="top" shrinkToFit="1"/>
    </xf>
    <xf numFmtId="57" fontId="5" fillId="0" borderId="1" xfId="0" applyNumberFormat="1" applyFont="1" applyBorder="1" applyAlignment="1">
      <alignment horizontal="center"/>
    </xf>
    <xf numFmtId="0" fontId="5" fillId="6" borderId="55" xfId="0" applyFont="1" applyFill="1" applyBorder="1" applyAlignment="1">
      <alignment horizontal="center" vertical="center"/>
    </xf>
    <xf numFmtId="0" fontId="5" fillId="6" borderId="56" xfId="0" applyFont="1" applyFill="1" applyBorder="1" applyAlignment="1">
      <alignment horizontal="center" vertical="center"/>
    </xf>
    <xf numFmtId="0" fontId="5" fillId="3" borderId="73" xfId="0" applyFont="1" applyFill="1" applyBorder="1" applyAlignment="1">
      <alignment horizontal="center" vertical="center"/>
    </xf>
    <xf numFmtId="0" fontId="5" fillId="3" borderId="74" xfId="0" applyFont="1" applyFill="1" applyBorder="1" applyAlignment="1">
      <alignment horizontal="center" vertical="center"/>
    </xf>
    <xf numFmtId="0" fontId="5" fillId="7" borderId="30" xfId="0" applyFont="1" applyFill="1" applyBorder="1" applyAlignment="1">
      <alignment horizontal="center" vertical="center" textRotation="255"/>
    </xf>
    <xf numFmtId="0" fontId="5" fillId="7" borderId="31" xfId="0" applyFont="1" applyFill="1" applyBorder="1" applyAlignment="1">
      <alignment horizontal="center" vertical="center" textRotation="255"/>
    </xf>
    <xf numFmtId="0" fontId="6" fillId="3" borderId="75" xfId="0" applyFont="1" applyFill="1" applyBorder="1" applyAlignment="1">
      <alignment horizontal="center" vertical="center" wrapText="1"/>
    </xf>
    <xf numFmtId="0" fontId="6" fillId="3" borderId="76" xfId="0" applyFont="1" applyFill="1" applyBorder="1" applyAlignment="1">
      <alignment horizontal="center" vertical="center" wrapText="1"/>
    </xf>
    <xf numFmtId="0" fontId="6" fillId="3" borderId="77" xfId="0" applyFont="1" applyFill="1" applyBorder="1" applyAlignment="1">
      <alignment horizontal="center" vertical="center" wrapText="1"/>
    </xf>
    <xf numFmtId="0" fontId="6" fillId="3" borderId="78" xfId="0" applyFont="1" applyFill="1" applyBorder="1" applyAlignment="1">
      <alignment horizontal="center" vertical="center" wrapText="1"/>
    </xf>
    <xf numFmtId="0" fontId="5" fillId="3" borderId="79" xfId="0" applyFont="1" applyFill="1" applyBorder="1" applyAlignment="1">
      <alignment horizontal="center" vertical="center" wrapText="1"/>
    </xf>
    <xf numFmtId="0" fontId="5" fillId="3" borderId="80" xfId="0" applyFont="1" applyFill="1" applyBorder="1" applyAlignment="1">
      <alignment horizontal="center" vertical="center" wrapText="1"/>
    </xf>
    <xf numFmtId="0" fontId="5" fillId="3" borderId="81" xfId="0" applyFont="1" applyFill="1" applyBorder="1" applyAlignment="1">
      <alignment horizontal="center" vertical="center" wrapText="1"/>
    </xf>
    <xf numFmtId="0" fontId="5" fillId="3" borderId="82" xfId="0" applyFont="1" applyFill="1" applyBorder="1" applyAlignment="1">
      <alignment horizontal="center" vertical="center" wrapText="1"/>
    </xf>
    <xf numFmtId="0" fontId="0" fillId="0" borderId="83" xfId="0" applyBorder="1" applyAlignment="1">
      <alignment horizontal="left" vertical="top" shrinkToFit="1"/>
    </xf>
    <xf numFmtId="181" fontId="5" fillId="7" borderId="88" xfId="0" applyNumberFormat="1" applyFont="1" applyFill="1" applyBorder="1" applyAlignment="1">
      <alignment horizontal="center" vertical="center"/>
    </xf>
    <xf numFmtId="181" fontId="5" fillId="7" borderId="31" xfId="0" applyNumberFormat="1" applyFont="1" applyFill="1" applyBorder="1" applyAlignment="1">
      <alignment horizontal="center" vertical="center"/>
    </xf>
  </cellXfs>
  <cellStyles count="1">
    <cellStyle name="標準" xfId="0" builtinId="0"/>
  </cellStyles>
  <dxfs count="3">
    <dxf>
      <fill>
        <patternFill>
          <bgColor indexed="10"/>
        </patternFill>
      </fill>
    </dxf>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8"/>
  <sheetViews>
    <sheetView topLeftCell="A27" workbookViewId="0">
      <selection activeCell="J15" sqref="J15"/>
    </sheetView>
  </sheetViews>
  <sheetFormatPr defaultRowHeight="13.5" x14ac:dyDescent="0.15"/>
  <cols>
    <col min="1" max="1" width="12.25" customWidth="1"/>
    <col min="2" max="2" width="0" hidden="1" customWidth="1"/>
    <col min="3" max="3" width="6.875" customWidth="1"/>
    <col min="4" max="4" width="3.5" customWidth="1"/>
    <col min="5" max="6" width="6.875" customWidth="1"/>
    <col min="7" max="7" width="3.5" customWidth="1"/>
    <col min="8" max="9" width="6.875" customWidth="1"/>
    <col min="10" max="10" width="3.5" customWidth="1"/>
    <col min="11" max="12" width="6.875" customWidth="1"/>
    <col min="13" max="13" width="3.5" customWidth="1"/>
    <col min="14" max="14" width="6.875" customWidth="1"/>
    <col min="15" max="15" width="4.75" customWidth="1"/>
    <col min="18" max="18" width="3.5" customWidth="1"/>
    <col min="20" max="20" width="0" hidden="1" customWidth="1"/>
    <col min="21" max="21" width="4.875" customWidth="1"/>
  </cols>
  <sheetData>
    <row r="1" spans="1:21" ht="17.25" x14ac:dyDescent="0.15">
      <c r="A1" s="151" t="s">
        <v>507</v>
      </c>
      <c r="B1" s="151"/>
      <c r="C1" s="151"/>
      <c r="D1" s="151"/>
      <c r="E1" s="151"/>
      <c r="F1" s="151"/>
      <c r="G1" s="151"/>
      <c r="H1" s="151"/>
      <c r="I1" s="151"/>
      <c r="J1" s="152"/>
      <c r="K1" s="152"/>
      <c r="L1" s="152"/>
      <c r="M1" s="152"/>
      <c r="N1" s="153"/>
      <c r="O1" s="153"/>
      <c r="Q1" s="35"/>
      <c r="R1" s="35"/>
      <c r="S1" s="35"/>
      <c r="T1" s="35"/>
    </row>
    <row r="2" spans="1:21" ht="14.25" thickBot="1" x14ac:dyDescent="0.2">
      <c r="A2" s="153"/>
      <c r="B2" s="153"/>
      <c r="C2" s="153"/>
      <c r="D2" s="153"/>
      <c r="E2" s="153"/>
      <c r="F2" s="153"/>
      <c r="G2" s="153"/>
      <c r="H2" s="153"/>
      <c r="I2" s="153"/>
      <c r="J2" s="153"/>
      <c r="K2" s="153"/>
      <c r="L2" s="153"/>
      <c r="M2" s="153"/>
      <c r="N2" s="153"/>
      <c r="O2" s="153"/>
    </row>
    <row r="3" spans="1:21" ht="14.25" thickTop="1" x14ac:dyDescent="0.15">
      <c r="A3" s="154"/>
      <c r="B3" s="155"/>
      <c r="C3" s="191"/>
      <c r="D3" s="191"/>
      <c r="E3" s="191"/>
      <c r="F3" s="191"/>
      <c r="G3" s="191"/>
      <c r="H3" s="191"/>
      <c r="I3" s="191"/>
      <c r="J3" s="191"/>
      <c r="K3" s="191"/>
      <c r="L3" s="156"/>
      <c r="M3" s="156"/>
      <c r="N3" s="155"/>
      <c r="O3" s="157"/>
      <c r="Q3" s="35"/>
      <c r="R3" s="35"/>
      <c r="S3" s="35"/>
      <c r="T3" s="35"/>
      <c r="U3" s="15"/>
    </row>
    <row r="4" spans="1:21" x14ac:dyDescent="0.15">
      <c r="A4" s="158"/>
      <c r="B4" s="159"/>
      <c r="C4" s="192" t="s">
        <v>147</v>
      </c>
      <c r="D4" s="193"/>
      <c r="E4" s="193"/>
      <c r="F4" s="193"/>
      <c r="G4" s="193"/>
      <c r="H4" s="194"/>
      <c r="I4" s="195" t="s">
        <v>148</v>
      </c>
      <c r="J4" s="195"/>
      <c r="K4" s="195"/>
      <c r="L4" s="195"/>
      <c r="M4" s="195"/>
      <c r="N4" s="195"/>
      <c r="O4" s="160"/>
      <c r="Q4" s="15"/>
      <c r="R4" s="15"/>
      <c r="S4" s="15"/>
      <c r="T4" s="15"/>
      <c r="U4" s="15"/>
    </row>
    <row r="5" spans="1:21" x14ac:dyDescent="0.15">
      <c r="A5" s="161" t="s">
        <v>65</v>
      </c>
      <c r="B5" s="162">
        <v>40</v>
      </c>
      <c r="C5" s="163">
        <v>1</v>
      </c>
      <c r="D5" s="163" t="s">
        <v>149</v>
      </c>
      <c r="E5" s="163">
        <v>40</v>
      </c>
      <c r="F5" s="163"/>
      <c r="G5" s="163"/>
      <c r="H5" s="163"/>
      <c r="I5" s="163">
        <v>1</v>
      </c>
      <c r="J5" s="163" t="s">
        <v>149</v>
      </c>
      <c r="K5" s="163">
        <v>25</v>
      </c>
      <c r="L5" s="163"/>
      <c r="M5" s="163"/>
      <c r="N5" s="163"/>
      <c r="O5" s="160"/>
      <c r="Q5" s="15"/>
      <c r="R5" s="15"/>
      <c r="S5" s="15"/>
      <c r="T5" s="15"/>
      <c r="U5" s="15"/>
    </row>
    <row r="6" spans="1:21" x14ac:dyDescent="0.15">
      <c r="A6" s="161" t="s">
        <v>67</v>
      </c>
      <c r="B6" s="162">
        <v>25</v>
      </c>
      <c r="C6" s="163">
        <v>41</v>
      </c>
      <c r="D6" s="163" t="s">
        <v>149</v>
      </c>
      <c r="E6" s="163">
        <v>65</v>
      </c>
      <c r="F6" s="163"/>
      <c r="G6" s="163"/>
      <c r="H6" s="163"/>
      <c r="I6" s="163">
        <v>26</v>
      </c>
      <c r="J6" s="163" t="s">
        <v>149</v>
      </c>
      <c r="K6" s="163">
        <v>50</v>
      </c>
      <c r="L6" s="163"/>
      <c r="M6" s="163"/>
      <c r="N6" s="163"/>
      <c r="O6" s="160"/>
      <c r="Q6" s="15"/>
      <c r="R6" s="15"/>
      <c r="S6" s="15"/>
      <c r="T6" s="15"/>
      <c r="U6" s="15"/>
    </row>
    <row r="7" spans="1:21" x14ac:dyDescent="0.15">
      <c r="A7" s="161" t="s">
        <v>133</v>
      </c>
      <c r="B7" s="162">
        <v>25</v>
      </c>
      <c r="C7" s="163">
        <v>66</v>
      </c>
      <c r="D7" s="163" t="s">
        <v>149</v>
      </c>
      <c r="E7" s="163">
        <v>90</v>
      </c>
      <c r="F7" s="163">
        <v>1261</v>
      </c>
      <c r="G7" s="163" t="s">
        <v>149</v>
      </c>
      <c r="H7" s="163">
        <v>1270</v>
      </c>
      <c r="I7" s="163">
        <v>51</v>
      </c>
      <c r="J7" s="163" t="s">
        <v>149</v>
      </c>
      <c r="K7" s="163">
        <v>70</v>
      </c>
      <c r="L7" s="163"/>
      <c r="M7" s="163"/>
      <c r="N7" s="163"/>
      <c r="O7" s="160"/>
      <c r="Q7" s="15"/>
      <c r="R7" s="15"/>
      <c r="S7" s="15"/>
      <c r="T7" s="15"/>
      <c r="U7" s="15"/>
    </row>
    <row r="8" spans="1:21" x14ac:dyDescent="0.15">
      <c r="A8" s="161" t="s">
        <v>134</v>
      </c>
      <c r="B8" s="162">
        <v>45</v>
      </c>
      <c r="C8" s="163">
        <v>91</v>
      </c>
      <c r="D8" s="163" t="s">
        <v>149</v>
      </c>
      <c r="E8" s="163">
        <v>135</v>
      </c>
      <c r="F8" s="163"/>
      <c r="G8" s="163"/>
      <c r="H8" s="163"/>
      <c r="I8" s="163">
        <v>71</v>
      </c>
      <c r="J8" s="163" t="s">
        <v>149</v>
      </c>
      <c r="K8" s="163">
        <v>90</v>
      </c>
      <c r="L8" s="163"/>
      <c r="M8" s="163"/>
      <c r="N8" s="163"/>
      <c r="O8" s="160"/>
    </row>
    <row r="9" spans="1:21" x14ac:dyDescent="0.15">
      <c r="A9" s="161" t="s">
        <v>69</v>
      </c>
      <c r="B9" s="162">
        <v>20</v>
      </c>
      <c r="C9" s="163">
        <v>136</v>
      </c>
      <c r="D9" s="163" t="s">
        <v>149</v>
      </c>
      <c r="E9" s="163">
        <v>155</v>
      </c>
      <c r="F9" s="163"/>
      <c r="G9" s="163"/>
      <c r="H9" s="163"/>
      <c r="I9" s="163">
        <v>91</v>
      </c>
      <c r="J9" s="163" t="s">
        <v>149</v>
      </c>
      <c r="K9" s="163">
        <v>135</v>
      </c>
      <c r="L9" s="163"/>
      <c r="M9" s="163"/>
      <c r="N9" s="163"/>
      <c r="O9" s="160"/>
      <c r="Q9" s="35"/>
      <c r="R9" s="35"/>
      <c r="S9" s="35"/>
      <c r="T9" s="35"/>
      <c r="U9" s="15"/>
    </row>
    <row r="10" spans="1:21" x14ac:dyDescent="0.15">
      <c r="A10" s="161" t="s">
        <v>33</v>
      </c>
      <c r="B10" s="162">
        <v>65</v>
      </c>
      <c r="C10" s="163">
        <v>156</v>
      </c>
      <c r="D10" s="163" t="s">
        <v>149</v>
      </c>
      <c r="E10" s="163">
        <v>220</v>
      </c>
      <c r="F10" s="163"/>
      <c r="G10" s="163"/>
      <c r="H10" s="163"/>
      <c r="I10" s="163">
        <v>136</v>
      </c>
      <c r="J10" s="163" t="s">
        <v>149</v>
      </c>
      <c r="K10" s="163">
        <v>160</v>
      </c>
      <c r="L10" s="163"/>
      <c r="M10" s="163"/>
      <c r="N10" s="163"/>
      <c r="O10" s="160"/>
      <c r="Q10" s="15"/>
      <c r="R10" s="15"/>
      <c r="S10" s="15"/>
      <c r="T10" s="15"/>
      <c r="U10" s="15"/>
    </row>
    <row r="11" spans="1:21" x14ac:dyDescent="0.15">
      <c r="A11" s="161" t="s">
        <v>31</v>
      </c>
      <c r="B11" s="162">
        <v>20</v>
      </c>
      <c r="C11" s="163">
        <v>221</v>
      </c>
      <c r="D11" s="163" t="s">
        <v>149</v>
      </c>
      <c r="E11" s="163">
        <v>240</v>
      </c>
      <c r="F11" s="163"/>
      <c r="G11" s="163"/>
      <c r="H11" s="163"/>
      <c r="I11" s="163">
        <v>161</v>
      </c>
      <c r="J11" s="163" t="s">
        <v>149</v>
      </c>
      <c r="K11" s="163">
        <v>180</v>
      </c>
      <c r="L11" s="163"/>
      <c r="M11" s="163"/>
      <c r="N11" s="163"/>
      <c r="O11" s="160"/>
      <c r="Q11" s="15"/>
      <c r="R11" s="15"/>
      <c r="S11" s="15"/>
      <c r="T11" s="15"/>
      <c r="U11" s="15"/>
    </row>
    <row r="12" spans="1:21" x14ac:dyDescent="0.15">
      <c r="A12" s="161" t="s">
        <v>68</v>
      </c>
      <c r="B12" s="162">
        <v>30</v>
      </c>
      <c r="C12" s="163">
        <v>241</v>
      </c>
      <c r="D12" s="163" t="s">
        <v>149</v>
      </c>
      <c r="E12" s="163">
        <v>270</v>
      </c>
      <c r="F12" s="163"/>
      <c r="G12" s="163"/>
      <c r="H12" s="163"/>
      <c r="I12" s="163">
        <v>181</v>
      </c>
      <c r="J12" s="163" t="s">
        <v>149</v>
      </c>
      <c r="K12" s="163">
        <v>205</v>
      </c>
      <c r="L12" s="163"/>
      <c r="M12" s="163"/>
      <c r="N12" s="163"/>
      <c r="O12" s="160"/>
      <c r="Q12" s="15"/>
      <c r="R12" s="15"/>
      <c r="S12" s="15"/>
      <c r="T12" s="15"/>
      <c r="U12" s="15"/>
    </row>
    <row r="13" spans="1:21" x14ac:dyDescent="0.15">
      <c r="A13" s="161" t="s">
        <v>126</v>
      </c>
      <c r="B13" s="162">
        <v>10</v>
      </c>
      <c r="C13" s="163">
        <v>271</v>
      </c>
      <c r="D13" s="163" t="s">
        <v>149</v>
      </c>
      <c r="E13" s="163">
        <v>280</v>
      </c>
      <c r="F13" s="163"/>
      <c r="G13" s="163"/>
      <c r="H13" s="163"/>
      <c r="I13" s="163">
        <v>206</v>
      </c>
      <c r="J13" s="163" t="s">
        <v>149</v>
      </c>
      <c r="K13" s="163">
        <v>215</v>
      </c>
      <c r="L13" s="163"/>
      <c r="M13" s="163"/>
      <c r="N13" s="163"/>
      <c r="O13" s="160"/>
      <c r="Q13" s="15"/>
      <c r="R13" s="15"/>
      <c r="S13" s="15"/>
      <c r="T13" s="15"/>
      <c r="U13" s="15"/>
    </row>
    <row r="14" spans="1:21" x14ac:dyDescent="0.15">
      <c r="A14" s="161" t="s">
        <v>97</v>
      </c>
      <c r="B14" s="162">
        <v>40</v>
      </c>
      <c r="C14" s="163">
        <v>281</v>
      </c>
      <c r="D14" s="163" t="s">
        <v>149</v>
      </c>
      <c r="E14" s="163">
        <v>320</v>
      </c>
      <c r="F14" s="163"/>
      <c r="G14" s="163"/>
      <c r="H14" s="163"/>
      <c r="I14" s="163">
        <v>216</v>
      </c>
      <c r="J14" s="163" t="s">
        <v>149</v>
      </c>
      <c r="K14" s="163">
        <v>240</v>
      </c>
      <c r="L14" s="163"/>
      <c r="M14" s="163"/>
      <c r="N14" s="163"/>
      <c r="O14" s="160"/>
      <c r="Q14" s="15"/>
      <c r="R14" s="15"/>
      <c r="S14" s="15"/>
      <c r="T14" s="15"/>
      <c r="U14" s="15"/>
    </row>
    <row r="15" spans="1:21" x14ac:dyDescent="0.15">
      <c r="A15" s="161" t="s">
        <v>98</v>
      </c>
      <c r="B15" s="162">
        <v>25</v>
      </c>
      <c r="C15" s="163">
        <v>321</v>
      </c>
      <c r="D15" s="163" t="s">
        <v>149</v>
      </c>
      <c r="E15" s="163">
        <v>345</v>
      </c>
      <c r="F15" s="163"/>
      <c r="G15" s="163"/>
      <c r="H15" s="163"/>
      <c r="I15" s="163">
        <v>241</v>
      </c>
      <c r="J15" s="163" t="s">
        <v>149</v>
      </c>
      <c r="K15" s="163">
        <v>260</v>
      </c>
      <c r="L15" s="163"/>
      <c r="M15" s="163"/>
      <c r="N15" s="163"/>
      <c r="O15" s="160"/>
      <c r="Q15" s="15"/>
      <c r="R15" s="15"/>
      <c r="S15" s="15"/>
      <c r="T15" s="15"/>
      <c r="U15" s="15"/>
    </row>
    <row r="16" spans="1:21" x14ac:dyDescent="0.15">
      <c r="A16" s="161" t="s">
        <v>153</v>
      </c>
      <c r="B16" s="162">
        <v>15</v>
      </c>
      <c r="C16" s="163">
        <v>346</v>
      </c>
      <c r="D16" s="163" t="s">
        <v>149</v>
      </c>
      <c r="E16" s="163">
        <v>360</v>
      </c>
      <c r="F16" s="163"/>
      <c r="G16" s="163"/>
      <c r="H16" s="163"/>
      <c r="I16" s="163">
        <v>261</v>
      </c>
      <c r="J16" s="163" t="s">
        <v>149</v>
      </c>
      <c r="K16" s="163">
        <v>275</v>
      </c>
      <c r="L16" s="163"/>
      <c r="M16" s="163"/>
      <c r="N16" s="163"/>
      <c r="O16" s="160"/>
      <c r="Q16" s="15"/>
      <c r="R16" s="15"/>
      <c r="S16" s="15"/>
      <c r="T16" s="15"/>
      <c r="U16" s="15"/>
    </row>
    <row r="17" spans="1:21" x14ac:dyDescent="0.15">
      <c r="A17" s="161" t="s">
        <v>32</v>
      </c>
      <c r="B17" s="162">
        <v>30</v>
      </c>
      <c r="C17" s="163">
        <v>361</v>
      </c>
      <c r="D17" s="163" t="s">
        <v>149</v>
      </c>
      <c r="E17" s="163">
        <v>390</v>
      </c>
      <c r="F17" s="163"/>
      <c r="G17" s="163"/>
      <c r="H17" s="163"/>
      <c r="I17" s="163">
        <v>276</v>
      </c>
      <c r="J17" s="163" t="s">
        <v>149</v>
      </c>
      <c r="K17" s="163">
        <v>295</v>
      </c>
      <c r="L17" s="163"/>
      <c r="M17" s="163"/>
      <c r="N17" s="163"/>
      <c r="O17" s="160"/>
      <c r="Q17" s="15"/>
      <c r="R17" s="15"/>
      <c r="S17" s="15"/>
      <c r="T17" s="15"/>
      <c r="U17" s="15"/>
    </row>
    <row r="18" spans="1:21" x14ac:dyDescent="0.15">
      <c r="A18" s="161" t="s">
        <v>70</v>
      </c>
      <c r="B18" s="162">
        <v>20</v>
      </c>
      <c r="C18" s="163">
        <v>391</v>
      </c>
      <c r="D18" s="163" t="s">
        <v>149</v>
      </c>
      <c r="E18" s="163">
        <v>410</v>
      </c>
      <c r="F18" s="163"/>
      <c r="G18" s="163"/>
      <c r="H18" s="163"/>
      <c r="I18" s="163">
        <v>296</v>
      </c>
      <c r="J18" s="163" t="s">
        <v>149</v>
      </c>
      <c r="K18" s="163">
        <v>310</v>
      </c>
      <c r="L18" s="163"/>
      <c r="M18" s="163"/>
      <c r="N18" s="163"/>
      <c r="O18" s="160"/>
      <c r="Q18" s="15"/>
      <c r="R18" s="15"/>
      <c r="S18" s="15"/>
      <c r="T18" s="15"/>
      <c r="U18" s="15"/>
    </row>
    <row r="19" spans="1:21" x14ac:dyDescent="0.15">
      <c r="A19" s="161" t="s">
        <v>71</v>
      </c>
      <c r="B19" s="162">
        <v>45</v>
      </c>
      <c r="C19" s="163">
        <v>411</v>
      </c>
      <c r="D19" s="163" t="s">
        <v>149</v>
      </c>
      <c r="E19" s="163">
        <v>455</v>
      </c>
      <c r="F19" s="163"/>
      <c r="G19" s="163"/>
      <c r="H19" s="163"/>
      <c r="I19" s="163">
        <v>311</v>
      </c>
      <c r="J19" s="163" t="s">
        <v>149</v>
      </c>
      <c r="K19" s="163">
        <v>325</v>
      </c>
      <c r="L19" s="163"/>
      <c r="M19" s="163"/>
      <c r="N19" s="163"/>
      <c r="O19" s="160"/>
      <c r="Q19" s="15"/>
      <c r="R19" s="15"/>
      <c r="S19" s="15"/>
      <c r="T19" s="15"/>
      <c r="U19" s="15"/>
    </row>
    <row r="20" spans="1:21" x14ac:dyDescent="0.15">
      <c r="A20" s="161" t="s">
        <v>73</v>
      </c>
      <c r="B20" s="162">
        <v>15</v>
      </c>
      <c r="C20" s="163">
        <v>456</v>
      </c>
      <c r="D20" s="163" t="s">
        <v>149</v>
      </c>
      <c r="E20" s="163">
        <v>470</v>
      </c>
      <c r="F20" s="163"/>
      <c r="G20" s="163"/>
      <c r="H20" s="163"/>
      <c r="I20" s="163">
        <v>326</v>
      </c>
      <c r="J20" s="163" t="s">
        <v>149</v>
      </c>
      <c r="K20" s="163">
        <v>335</v>
      </c>
      <c r="L20" s="163"/>
      <c r="M20" s="163"/>
      <c r="N20" s="163"/>
      <c r="O20" s="160"/>
      <c r="Q20" s="15"/>
      <c r="R20" s="15"/>
      <c r="S20" s="15"/>
      <c r="T20" s="15"/>
      <c r="U20" s="15"/>
    </row>
    <row r="21" spans="1:21" x14ac:dyDescent="0.15">
      <c r="A21" s="161" t="s">
        <v>72</v>
      </c>
      <c r="B21" s="162">
        <v>35</v>
      </c>
      <c r="C21" s="163">
        <v>471</v>
      </c>
      <c r="D21" s="163" t="s">
        <v>149</v>
      </c>
      <c r="E21" s="163">
        <v>505</v>
      </c>
      <c r="F21" s="163"/>
      <c r="G21" s="163"/>
      <c r="H21" s="163"/>
      <c r="I21" s="163">
        <v>336</v>
      </c>
      <c r="J21" s="163" t="s">
        <v>149</v>
      </c>
      <c r="K21" s="163">
        <v>360</v>
      </c>
      <c r="L21" s="163"/>
      <c r="M21" s="163"/>
      <c r="N21" s="163"/>
      <c r="O21" s="160"/>
      <c r="Q21" s="15"/>
      <c r="R21" s="15"/>
      <c r="S21" s="15"/>
      <c r="T21" s="15"/>
      <c r="U21" s="15"/>
    </row>
    <row r="22" spans="1:21" x14ac:dyDescent="0.15">
      <c r="A22" s="161" t="s">
        <v>74</v>
      </c>
      <c r="B22" s="162">
        <v>15</v>
      </c>
      <c r="C22" s="163">
        <v>506</v>
      </c>
      <c r="D22" s="163" t="s">
        <v>149</v>
      </c>
      <c r="E22" s="163">
        <v>520</v>
      </c>
      <c r="F22" s="163"/>
      <c r="G22" s="163"/>
      <c r="H22" s="163"/>
      <c r="I22" s="163">
        <v>361</v>
      </c>
      <c r="J22" s="163" t="s">
        <v>149</v>
      </c>
      <c r="K22" s="163">
        <v>370</v>
      </c>
      <c r="L22" s="163"/>
      <c r="M22" s="163"/>
      <c r="N22" s="163"/>
      <c r="O22" s="160"/>
      <c r="Q22" s="15"/>
      <c r="R22" s="15"/>
      <c r="S22" s="15"/>
      <c r="T22" s="15"/>
      <c r="U22" s="15"/>
    </row>
    <row r="23" spans="1:21" x14ac:dyDescent="0.15">
      <c r="A23" s="161" t="s">
        <v>75</v>
      </c>
      <c r="B23" s="162">
        <v>15</v>
      </c>
      <c r="C23" s="163">
        <v>521</v>
      </c>
      <c r="D23" s="163" t="s">
        <v>149</v>
      </c>
      <c r="E23" s="163">
        <v>535</v>
      </c>
      <c r="F23" s="163"/>
      <c r="G23" s="163"/>
      <c r="H23" s="163"/>
      <c r="I23" s="163">
        <v>371</v>
      </c>
      <c r="J23" s="163" t="s">
        <v>149</v>
      </c>
      <c r="K23" s="163">
        <v>380</v>
      </c>
      <c r="L23" s="163"/>
      <c r="M23" s="163"/>
      <c r="N23" s="163"/>
      <c r="O23" s="160"/>
      <c r="Q23" s="15"/>
      <c r="R23" s="15"/>
      <c r="S23" s="15"/>
      <c r="T23" s="15"/>
      <c r="U23" s="15"/>
    </row>
    <row r="24" spans="1:21" x14ac:dyDescent="0.15">
      <c r="A24" s="161" t="s">
        <v>76</v>
      </c>
      <c r="B24" s="162">
        <v>15</v>
      </c>
      <c r="C24" s="163">
        <v>536</v>
      </c>
      <c r="D24" s="163" t="s">
        <v>149</v>
      </c>
      <c r="E24" s="163">
        <v>550</v>
      </c>
      <c r="F24" s="163"/>
      <c r="G24" s="163"/>
      <c r="H24" s="163"/>
      <c r="I24" s="163">
        <v>381</v>
      </c>
      <c r="J24" s="163" t="s">
        <v>149</v>
      </c>
      <c r="K24" s="163">
        <v>395</v>
      </c>
      <c r="L24" s="163"/>
      <c r="M24" s="163"/>
      <c r="N24" s="163"/>
      <c r="O24" s="160"/>
      <c r="Q24" s="15"/>
      <c r="R24" s="15"/>
      <c r="S24" s="15"/>
      <c r="T24" s="15"/>
      <c r="U24" s="15"/>
    </row>
    <row r="25" spans="1:21" x14ac:dyDescent="0.15">
      <c r="A25" s="161" t="s">
        <v>77</v>
      </c>
      <c r="B25" s="162">
        <v>25</v>
      </c>
      <c r="C25" s="163">
        <v>551</v>
      </c>
      <c r="D25" s="163" t="s">
        <v>149</v>
      </c>
      <c r="E25" s="163">
        <v>575</v>
      </c>
      <c r="F25" s="163"/>
      <c r="G25" s="163"/>
      <c r="H25" s="163"/>
      <c r="I25" s="163">
        <v>396</v>
      </c>
      <c r="J25" s="163" t="s">
        <v>149</v>
      </c>
      <c r="K25" s="163">
        <v>415</v>
      </c>
      <c r="L25" s="163"/>
      <c r="M25" s="163"/>
      <c r="N25" s="163"/>
      <c r="O25" s="160"/>
      <c r="Q25" s="15"/>
      <c r="R25" s="15"/>
      <c r="S25" s="15"/>
      <c r="T25" s="15"/>
      <c r="U25" s="15"/>
    </row>
    <row r="26" spans="1:21" x14ac:dyDescent="0.15">
      <c r="A26" s="161" t="s">
        <v>78</v>
      </c>
      <c r="B26" s="162">
        <v>30</v>
      </c>
      <c r="C26" s="163">
        <v>576</v>
      </c>
      <c r="D26" s="163" t="s">
        <v>149</v>
      </c>
      <c r="E26" s="163">
        <v>605</v>
      </c>
      <c r="F26" s="163"/>
      <c r="G26" s="163"/>
      <c r="H26" s="163"/>
      <c r="I26" s="163">
        <v>416</v>
      </c>
      <c r="J26" s="163" t="s">
        <v>149</v>
      </c>
      <c r="K26" s="163">
        <v>430</v>
      </c>
      <c r="L26" s="163"/>
      <c r="M26" s="163"/>
      <c r="N26" s="163"/>
      <c r="O26" s="160"/>
      <c r="Q26" s="15"/>
      <c r="R26" s="15"/>
      <c r="S26" s="15"/>
      <c r="T26" s="15"/>
      <c r="U26" s="15"/>
    </row>
    <row r="27" spans="1:21" x14ac:dyDescent="0.15">
      <c r="A27" s="161" t="s">
        <v>156</v>
      </c>
      <c r="B27" s="162">
        <v>15</v>
      </c>
      <c r="C27" s="163">
        <v>606</v>
      </c>
      <c r="D27" s="163" t="s">
        <v>149</v>
      </c>
      <c r="E27" s="163">
        <v>620</v>
      </c>
      <c r="F27" s="163"/>
      <c r="G27" s="163"/>
      <c r="H27" s="163"/>
      <c r="I27" s="163">
        <v>431</v>
      </c>
      <c r="J27" s="163" t="s">
        <v>149</v>
      </c>
      <c r="K27" s="163">
        <v>450</v>
      </c>
      <c r="L27" s="163"/>
      <c r="M27" s="163"/>
      <c r="N27" s="163"/>
      <c r="O27" s="160"/>
      <c r="Q27" s="15"/>
      <c r="R27" s="15"/>
      <c r="S27" s="15"/>
      <c r="T27" s="15"/>
      <c r="U27" s="15"/>
    </row>
    <row r="28" spans="1:21" x14ac:dyDescent="0.15">
      <c r="A28" s="161" t="s">
        <v>79</v>
      </c>
      <c r="B28" s="162">
        <v>25</v>
      </c>
      <c r="C28" s="163">
        <v>621</v>
      </c>
      <c r="D28" s="163" t="s">
        <v>149</v>
      </c>
      <c r="E28" s="163">
        <v>645</v>
      </c>
      <c r="F28" s="163"/>
      <c r="G28" s="163"/>
      <c r="H28" s="163"/>
      <c r="I28" s="163">
        <v>451</v>
      </c>
      <c r="J28" s="163" t="s">
        <v>149</v>
      </c>
      <c r="K28" s="163">
        <v>460</v>
      </c>
      <c r="L28" s="163"/>
      <c r="M28" s="163"/>
      <c r="N28" s="163"/>
      <c r="O28" s="160"/>
      <c r="Q28" s="15"/>
      <c r="R28" s="15"/>
      <c r="S28" s="15"/>
      <c r="T28" s="15"/>
      <c r="U28" s="15"/>
    </row>
    <row r="29" spans="1:21" x14ac:dyDescent="0.15">
      <c r="A29" s="161" t="s">
        <v>80</v>
      </c>
      <c r="B29" s="162">
        <v>20</v>
      </c>
      <c r="C29" s="163">
        <v>646</v>
      </c>
      <c r="D29" s="163" t="s">
        <v>149</v>
      </c>
      <c r="E29" s="163">
        <v>665</v>
      </c>
      <c r="F29" s="163"/>
      <c r="G29" s="163"/>
      <c r="H29" s="163"/>
      <c r="I29" s="163">
        <v>461</v>
      </c>
      <c r="J29" s="163" t="s">
        <v>149</v>
      </c>
      <c r="K29" s="163">
        <v>475</v>
      </c>
      <c r="L29" s="163"/>
      <c r="M29" s="163"/>
      <c r="N29" s="163"/>
      <c r="O29" s="160"/>
      <c r="Q29" s="15"/>
      <c r="R29" s="15"/>
      <c r="S29" s="15"/>
      <c r="T29" s="15"/>
      <c r="U29" s="15"/>
    </row>
    <row r="30" spans="1:21" x14ac:dyDescent="0.15">
      <c r="A30" s="161" t="s">
        <v>81</v>
      </c>
      <c r="B30" s="162">
        <v>15</v>
      </c>
      <c r="C30" s="163">
        <v>666</v>
      </c>
      <c r="D30" s="163" t="s">
        <v>149</v>
      </c>
      <c r="E30" s="163">
        <v>680</v>
      </c>
      <c r="F30" s="163"/>
      <c r="G30" s="163"/>
      <c r="H30" s="163"/>
      <c r="I30" s="163">
        <v>476</v>
      </c>
      <c r="J30" s="163" t="s">
        <v>149</v>
      </c>
      <c r="K30" s="163">
        <v>485</v>
      </c>
      <c r="L30" s="163"/>
      <c r="M30" s="163"/>
      <c r="N30" s="163"/>
      <c r="O30" s="160"/>
    </row>
    <row r="31" spans="1:21" x14ac:dyDescent="0.15">
      <c r="A31" s="161" t="s">
        <v>82</v>
      </c>
      <c r="B31" s="162">
        <v>15</v>
      </c>
      <c r="C31" s="163">
        <v>681</v>
      </c>
      <c r="D31" s="163" t="s">
        <v>149</v>
      </c>
      <c r="E31" s="163">
        <v>695</v>
      </c>
      <c r="F31" s="163"/>
      <c r="G31" s="163"/>
      <c r="H31" s="163"/>
      <c r="I31" s="163">
        <v>486</v>
      </c>
      <c r="J31" s="163" t="s">
        <v>149</v>
      </c>
      <c r="K31" s="163">
        <v>495</v>
      </c>
      <c r="L31" s="163"/>
      <c r="M31" s="163"/>
      <c r="N31" s="163"/>
      <c r="O31" s="160"/>
      <c r="Q31" s="35"/>
      <c r="R31" s="35"/>
      <c r="S31" s="35"/>
      <c r="T31" s="35"/>
      <c r="U31" s="15"/>
    </row>
    <row r="32" spans="1:21" x14ac:dyDescent="0.15">
      <c r="A32" s="161" t="s">
        <v>83</v>
      </c>
      <c r="B32" s="162">
        <v>20</v>
      </c>
      <c r="C32" s="163">
        <v>696</v>
      </c>
      <c r="D32" s="163" t="s">
        <v>149</v>
      </c>
      <c r="E32" s="163">
        <v>715</v>
      </c>
      <c r="F32" s="163"/>
      <c r="G32" s="163"/>
      <c r="H32" s="163"/>
      <c r="I32" s="163">
        <v>496</v>
      </c>
      <c r="J32" s="163" t="s">
        <v>149</v>
      </c>
      <c r="K32" s="163">
        <v>505</v>
      </c>
      <c r="L32" s="163"/>
      <c r="M32" s="163"/>
      <c r="N32" s="163"/>
      <c r="O32" s="160"/>
      <c r="Q32" s="15"/>
      <c r="R32" s="15"/>
      <c r="S32" s="15"/>
      <c r="T32" s="15"/>
      <c r="U32" s="15"/>
    </row>
    <row r="33" spans="1:21" x14ac:dyDescent="0.15">
      <c r="A33" s="161" t="s">
        <v>84</v>
      </c>
      <c r="B33" s="162">
        <v>25</v>
      </c>
      <c r="C33" s="163">
        <v>716</v>
      </c>
      <c r="D33" s="163" t="s">
        <v>149</v>
      </c>
      <c r="E33" s="163">
        <v>740</v>
      </c>
      <c r="F33" s="163"/>
      <c r="G33" s="163"/>
      <c r="H33" s="163"/>
      <c r="I33" s="163">
        <v>506</v>
      </c>
      <c r="J33" s="163" t="s">
        <v>149</v>
      </c>
      <c r="K33" s="163">
        <v>525</v>
      </c>
      <c r="L33" s="163"/>
      <c r="M33" s="163"/>
      <c r="N33" s="163"/>
      <c r="O33" s="160"/>
      <c r="Q33" s="15"/>
      <c r="R33" s="15"/>
      <c r="S33" s="15"/>
      <c r="T33" s="15"/>
      <c r="U33" s="15"/>
    </row>
    <row r="34" spans="1:21" x14ac:dyDescent="0.15">
      <c r="A34" s="161" t="s">
        <v>85</v>
      </c>
      <c r="B34" s="162">
        <v>15</v>
      </c>
      <c r="C34" s="163">
        <v>741</v>
      </c>
      <c r="D34" s="163" t="s">
        <v>149</v>
      </c>
      <c r="E34" s="163">
        <v>755</v>
      </c>
      <c r="F34" s="163"/>
      <c r="G34" s="163"/>
      <c r="H34" s="163"/>
      <c r="I34" s="163">
        <v>526</v>
      </c>
      <c r="J34" s="163" t="s">
        <v>149</v>
      </c>
      <c r="K34" s="163">
        <v>540</v>
      </c>
      <c r="L34" s="163"/>
      <c r="M34" s="163"/>
      <c r="N34" s="163"/>
      <c r="O34" s="160"/>
      <c r="Q34" s="15"/>
      <c r="R34" s="15"/>
      <c r="S34" s="15"/>
      <c r="T34" s="15"/>
      <c r="U34" s="15"/>
    </row>
    <row r="35" spans="1:21" x14ac:dyDescent="0.15">
      <c r="A35" s="161" t="s">
        <v>86</v>
      </c>
      <c r="B35" s="162">
        <v>30</v>
      </c>
      <c r="C35" s="163">
        <v>756</v>
      </c>
      <c r="D35" s="163" t="s">
        <v>149</v>
      </c>
      <c r="E35" s="163">
        <v>785</v>
      </c>
      <c r="F35" s="163"/>
      <c r="G35" s="163"/>
      <c r="H35" s="163"/>
      <c r="I35" s="163">
        <v>541</v>
      </c>
      <c r="J35" s="163" t="s">
        <v>149</v>
      </c>
      <c r="K35" s="163">
        <v>550</v>
      </c>
      <c r="L35" s="163"/>
      <c r="M35" s="163"/>
      <c r="N35" s="163"/>
      <c r="O35" s="160"/>
      <c r="Q35" s="15"/>
      <c r="R35" s="15"/>
      <c r="S35" s="15"/>
      <c r="T35" s="15"/>
      <c r="U35" s="15"/>
    </row>
    <row r="36" spans="1:21" x14ac:dyDescent="0.15">
      <c r="A36" s="161" t="s">
        <v>87</v>
      </c>
      <c r="B36" s="162">
        <v>35</v>
      </c>
      <c r="C36" s="163">
        <v>786</v>
      </c>
      <c r="D36" s="163" t="s">
        <v>149</v>
      </c>
      <c r="E36" s="163">
        <v>820</v>
      </c>
      <c r="F36" s="163"/>
      <c r="G36" s="163"/>
      <c r="H36" s="163"/>
      <c r="I36" s="163">
        <v>551</v>
      </c>
      <c r="J36" s="163" t="s">
        <v>149</v>
      </c>
      <c r="K36" s="163">
        <v>575</v>
      </c>
      <c r="L36" s="163"/>
      <c r="M36" s="163"/>
      <c r="N36" s="163"/>
      <c r="O36" s="160"/>
      <c r="Q36" s="15"/>
      <c r="R36" s="15"/>
      <c r="S36" s="15"/>
      <c r="T36" s="15"/>
      <c r="U36" s="15"/>
    </row>
    <row r="37" spans="1:21" x14ac:dyDescent="0.15">
      <c r="A37" s="161" t="s">
        <v>89</v>
      </c>
      <c r="B37" s="162">
        <v>40</v>
      </c>
      <c r="C37" s="163">
        <v>821</v>
      </c>
      <c r="D37" s="163" t="s">
        <v>149</v>
      </c>
      <c r="E37" s="163">
        <v>860</v>
      </c>
      <c r="F37" s="163"/>
      <c r="G37" s="163"/>
      <c r="H37" s="163"/>
      <c r="I37" s="163">
        <v>576</v>
      </c>
      <c r="J37" s="163" t="s">
        <v>149</v>
      </c>
      <c r="K37" s="163">
        <v>595</v>
      </c>
      <c r="L37" s="163"/>
      <c r="M37" s="163"/>
      <c r="N37" s="163"/>
      <c r="O37" s="160"/>
      <c r="Q37" s="15"/>
      <c r="R37" s="15"/>
      <c r="S37" s="15"/>
      <c r="T37" s="15"/>
      <c r="U37" s="15"/>
    </row>
    <row r="38" spans="1:21" x14ac:dyDescent="0.15">
      <c r="A38" s="161" t="s">
        <v>88</v>
      </c>
      <c r="B38" s="162">
        <v>30</v>
      </c>
      <c r="C38" s="163">
        <v>861</v>
      </c>
      <c r="D38" s="163" t="s">
        <v>149</v>
      </c>
      <c r="E38" s="163">
        <v>890</v>
      </c>
      <c r="F38" s="163"/>
      <c r="G38" s="163"/>
      <c r="H38" s="163"/>
      <c r="I38" s="163">
        <v>596</v>
      </c>
      <c r="J38" s="163" t="s">
        <v>149</v>
      </c>
      <c r="K38" s="163">
        <v>610</v>
      </c>
      <c r="L38" s="163"/>
      <c r="M38" s="163"/>
      <c r="N38" s="163"/>
      <c r="O38" s="160"/>
      <c r="Q38" s="15"/>
      <c r="R38" s="15"/>
      <c r="S38" s="15"/>
      <c r="T38" s="15"/>
      <c r="U38" s="15"/>
    </row>
    <row r="39" spans="1:21" x14ac:dyDescent="0.15">
      <c r="A39" s="161" t="s">
        <v>160</v>
      </c>
      <c r="B39" s="162">
        <v>20</v>
      </c>
      <c r="C39" s="163">
        <v>891</v>
      </c>
      <c r="D39" s="163" t="s">
        <v>149</v>
      </c>
      <c r="E39" s="163">
        <v>910</v>
      </c>
      <c r="F39" s="163"/>
      <c r="G39" s="163"/>
      <c r="H39" s="163"/>
      <c r="I39" s="163">
        <v>611</v>
      </c>
      <c r="J39" s="163" t="s">
        <v>149</v>
      </c>
      <c r="K39" s="163">
        <v>630</v>
      </c>
      <c r="L39" s="163"/>
      <c r="M39" s="163"/>
      <c r="N39" s="163"/>
      <c r="O39" s="160"/>
      <c r="Q39" s="15"/>
      <c r="R39" s="15"/>
      <c r="S39" s="15"/>
      <c r="T39" s="15"/>
      <c r="U39" s="15"/>
    </row>
    <row r="40" spans="1:21" x14ac:dyDescent="0.15">
      <c r="A40" s="161" t="s">
        <v>90</v>
      </c>
      <c r="B40" s="162">
        <v>10</v>
      </c>
      <c r="C40" s="163">
        <v>911</v>
      </c>
      <c r="D40" s="163" t="s">
        <v>149</v>
      </c>
      <c r="E40" s="163">
        <v>920</v>
      </c>
      <c r="F40" s="163"/>
      <c r="G40" s="163"/>
      <c r="H40" s="163"/>
      <c r="I40" s="163">
        <v>631</v>
      </c>
      <c r="J40" s="163" t="s">
        <v>149</v>
      </c>
      <c r="K40" s="163">
        <v>640</v>
      </c>
      <c r="L40" s="163"/>
      <c r="M40" s="163"/>
      <c r="N40" s="163"/>
      <c r="O40" s="160"/>
    </row>
    <row r="41" spans="1:21" x14ac:dyDescent="0.15">
      <c r="A41" s="161" t="s">
        <v>136</v>
      </c>
      <c r="B41" s="162">
        <v>40</v>
      </c>
      <c r="C41" s="163">
        <v>921</v>
      </c>
      <c r="D41" s="163" t="s">
        <v>149</v>
      </c>
      <c r="E41" s="163">
        <v>960</v>
      </c>
      <c r="F41" s="164">
        <v>1231</v>
      </c>
      <c r="G41" s="164" t="s">
        <v>149</v>
      </c>
      <c r="H41" s="164">
        <v>1240</v>
      </c>
      <c r="I41" s="163">
        <v>641</v>
      </c>
      <c r="J41" s="163" t="s">
        <v>149</v>
      </c>
      <c r="K41" s="163">
        <v>660</v>
      </c>
      <c r="L41" s="163"/>
      <c r="M41" s="163"/>
      <c r="N41" s="163"/>
      <c r="O41" s="160"/>
      <c r="Q41" s="35"/>
      <c r="R41" s="35"/>
      <c r="S41" s="35"/>
      <c r="T41" s="35"/>
      <c r="U41" s="15"/>
    </row>
    <row r="42" spans="1:21" x14ac:dyDescent="0.15">
      <c r="A42" s="161" t="s">
        <v>91</v>
      </c>
      <c r="B42" s="162">
        <v>25</v>
      </c>
      <c r="C42" s="163">
        <v>961</v>
      </c>
      <c r="D42" s="163" t="s">
        <v>149</v>
      </c>
      <c r="E42" s="163">
        <v>985</v>
      </c>
      <c r="F42" s="163"/>
      <c r="G42" s="163"/>
      <c r="H42" s="163"/>
      <c r="I42" s="163">
        <v>661</v>
      </c>
      <c r="J42" s="163" t="s">
        <v>149</v>
      </c>
      <c r="K42" s="163">
        <v>675</v>
      </c>
      <c r="L42" s="163"/>
      <c r="M42" s="163"/>
      <c r="N42" s="163"/>
      <c r="O42" s="160"/>
      <c r="Q42" s="15"/>
      <c r="R42" s="15"/>
      <c r="S42" s="15"/>
      <c r="T42" s="15"/>
      <c r="U42" s="15"/>
    </row>
    <row r="43" spans="1:21" x14ac:dyDescent="0.15">
      <c r="A43" s="161" t="s">
        <v>92</v>
      </c>
      <c r="B43" s="162">
        <v>40</v>
      </c>
      <c r="C43" s="163">
        <v>986</v>
      </c>
      <c r="D43" s="163" t="s">
        <v>149</v>
      </c>
      <c r="E43" s="163">
        <v>1025</v>
      </c>
      <c r="F43" s="163"/>
      <c r="G43" s="163"/>
      <c r="H43" s="163"/>
      <c r="I43" s="163">
        <v>676</v>
      </c>
      <c r="J43" s="163" t="s">
        <v>149</v>
      </c>
      <c r="K43" s="163">
        <v>705</v>
      </c>
      <c r="L43" s="164">
        <v>841</v>
      </c>
      <c r="M43" s="164" t="s">
        <v>508</v>
      </c>
      <c r="N43" s="164">
        <v>845</v>
      </c>
      <c r="O43" s="160"/>
      <c r="Q43" s="15"/>
      <c r="R43" s="15"/>
      <c r="S43" s="15"/>
      <c r="T43" s="15"/>
      <c r="U43" s="15"/>
    </row>
    <row r="44" spans="1:21" x14ac:dyDescent="0.15">
      <c r="A44" s="161" t="s">
        <v>94</v>
      </c>
      <c r="B44" s="162">
        <v>50</v>
      </c>
      <c r="C44" s="163">
        <v>1026</v>
      </c>
      <c r="D44" s="163" t="s">
        <v>149</v>
      </c>
      <c r="E44" s="163">
        <v>1075</v>
      </c>
      <c r="F44" s="164">
        <v>1241</v>
      </c>
      <c r="G44" s="164" t="s">
        <v>149</v>
      </c>
      <c r="H44" s="164">
        <v>1250</v>
      </c>
      <c r="I44" s="163">
        <v>706</v>
      </c>
      <c r="J44" s="163" t="s">
        <v>149</v>
      </c>
      <c r="K44" s="163">
        <v>715</v>
      </c>
      <c r="L44" s="163"/>
      <c r="M44" s="163"/>
      <c r="N44" s="163"/>
      <c r="O44" s="160"/>
      <c r="Q44" s="15"/>
      <c r="R44" s="15"/>
      <c r="S44" s="15"/>
      <c r="T44" s="15"/>
      <c r="U44" s="15"/>
    </row>
    <row r="45" spans="1:21" x14ac:dyDescent="0.15">
      <c r="A45" s="161" t="s">
        <v>164</v>
      </c>
      <c r="B45" s="162">
        <v>20</v>
      </c>
      <c r="C45" s="163">
        <v>1076</v>
      </c>
      <c r="D45" s="163" t="s">
        <v>149</v>
      </c>
      <c r="E45" s="163">
        <v>1095</v>
      </c>
      <c r="F45" s="163"/>
      <c r="G45" s="163"/>
      <c r="H45" s="163"/>
      <c r="I45" s="163">
        <v>716</v>
      </c>
      <c r="J45" s="163" t="s">
        <v>149</v>
      </c>
      <c r="K45" s="163">
        <v>730</v>
      </c>
      <c r="L45" s="163"/>
      <c r="M45" s="163"/>
      <c r="N45" s="163"/>
      <c r="O45" s="160"/>
    </row>
    <row r="46" spans="1:21" x14ac:dyDescent="0.15">
      <c r="A46" s="161" t="s">
        <v>93</v>
      </c>
      <c r="B46" s="162">
        <v>25</v>
      </c>
      <c r="C46" s="163">
        <v>1096</v>
      </c>
      <c r="D46" s="163" t="s">
        <v>149</v>
      </c>
      <c r="E46" s="163">
        <v>1120</v>
      </c>
      <c r="F46" s="163"/>
      <c r="G46" s="163"/>
      <c r="H46" s="163"/>
      <c r="I46" s="163">
        <v>731</v>
      </c>
      <c r="J46" s="163" t="s">
        <v>149</v>
      </c>
      <c r="K46" s="163">
        <v>750</v>
      </c>
      <c r="L46" s="163"/>
      <c r="M46" s="163"/>
      <c r="N46" s="163"/>
      <c r="O46" s="160"/>
      <c r="Q46" s="35"/>
      <c r="R46" s="35"/>
      <c r="S46" s="35"/>
    </row>
    <row r="47" spans="1:21" x14ac:dyDescent="0.15">
      <c r="A47" s="161" t="s">
        <v>95</v>
      </c>
      <c r="B47" s="162">
        <v>30</v>
      </c>
      <c r="C47" s="163">
        <v>1121</v>
      </c>
      <c r="D47" s="163" t="s">
        <v>149</v>
      </c>
      <c r="E47" s="163">
        <v>1150</v>
      </c>
      <c r="F47" s="163"/>
      <c r="G47" s="163"/>
      <c r="H47" s="163"/>
      <c r="I47" s="163">
        <v>751</v>
      </c>
      <c r="J47" s="163" t="s">
        <v>149</v>
      </c>
      <c r="K47" s="163">
        <v>775</v>
      </c>
      <c r="L47" s="163"/>
      <c r="M47" s="163"/>
      <c r="N47" s="163"/>
      <c r="O47" s="160"/>
    </row>
    <row r="48" spans="1:21" x14ac:dyDescent="0.15">
      <c r="A48" s="161" t="s">
        <v>96</v>
      </c>
      <c r="B48" s="162">
        <v>25</v>
      </c>
      <c r="C48" s="163">
        <v>1151</v>
      </c>
      <c r="D48" s="163" t="s">
        <v>149</v>
      </c>
      <c r="E48" s="163">
        <v>1175</v>
      </c>
      <c r="F48" s="164">
        <v>1251</v>
      </c>
      <c r="G48" s="164" t="s">
        <v>149</v>
      </c>
      <c r="H48" s="164">
        <v>1260</v>
      </c>
      <c r="I48" s="163">
        <v>776</v>
      </c>
      <c r="J48" s="163" t="s">
        <v>149</v>
      </c>
      <c r="K48" s="163">
        <v>790</v>
      </c>
      <c r="L48" s="163"/>
      <c r="M48" s="163"/>
      <c r="N48" s="163"/>
      <c r="O48" s="160"/>
    </row>
    <row r="49" spans="1:18" x14ac:dyDescent="0.15">
      <c r="A49" s="161" t="s">
        <v>497</v>
      </c>
      <c r="B49" s="162">
        <v>15</v>
      </c>
      <c r="C49" s="163">
        <v>1176</v>
      </c>
      <c r="D49" s="163" t="s">
        <v>149</v>
      </c>
      <c r="E49" s="163">
        <v>1190</v>
      </c>
      <c r="F49" s="163"/>
      <c r="G49" s="163"/>
      <c r="H49" s="163"/>
      <c r="I49" s="163">
        <v>791</v>
      </c>
      <c r="J49" s="163" t="s">
        <v>149</v>
      </c>
      <c r="K49" s="163">
        <v>805</v>
      </c>
      <c r="L49" s="163"/>
      <c r="M49" s="163"/>
      <c r="N49" s="163"/>
      <c r="O49" s="160"/>
    </row>
    <row r="50" spans="1:18" x14ac:dyDescent="0.15">
      <c r="A50" s="161" t="s">
        <v>166</v>
      </c>
      <c r="B50" s="162">
        <v>15</v>
      </c>
      <c r="C50" s="163">
        <v>1191</v>
      </c>
      <c r="D50" s="163" t="s">
        <v>149</v>
      </c>
      <c r="E50" s="163">
        <v>1205</v>
      </c>
      <c r="F50" s="163"/>
      <c r="G50" s="163"/>
      <c r="H50" s="163"/>
      <c r="I50" s="163">
        <v>806</v>
      </c>
      <c r="J50" s="163" t="s">
        <v>149</v>
      </c>
      <c r="K50" s="163">
        <v>820</v>
      </c>
      <c r="L50" s="163"/>
      <c r="M50" s="163"/>
      <c r="N50" s="163"/>
      <c r="O50" s="160"/>
    </row>
    <row r="51" spans="1:18" ht="14.25" x14ac:dyDescent="0.15">
      <c r="A51" s="161" t="s">
        <v>66</v>
      </c>
      <c r="B51" s="162">
        <v>15</v>
      </c>
      <c r="C51" s="163">
        <v>1206</v>
      </c>
      <c r="D51" s="163" t="s">
        <v>149</v>
      </c>
      <c r="E51" s="163">
        <v>1220</v>
      </c>
      <c r="F51" s="163"/>
      <c r="G51" s="163"/>
      <c r="H51" s="163"/>
      <c r="I51" s="163">
        <v>821</v>
      </c>
      <c r="J51" s="163" t="s">
        <v>149</v>
      </c>
      <c r="K51" s="163">
        <v>840</v>
      </c>
      <c r="L51" s="163"/>
      <c r="M51" s="163"/>
      <c r="N51" s="163"/>
      <c r="O51" s="160"/>
      <c r="R51" s="150"/>
    </row>
    <row r="52" spans="1:18" x14ac:dyDescent="0.15">
      <c r="A52" s="158"/>
      <c r="B52" s="152"/>
      <c r="C52" s="152"/>
      <c r="D52" s="152"/>
      <c r="E52" s="152"/>
      <c r="F52" s="152"/>
      <c r="G52" s="152"/>
      <c r="H52" s="152">
        <f>MAX(C5:H51)</f>
        <v>1270</v>
      </c>
      <c r="I52" s="152"/>
      <c r="J52" s="152"/>
      <c r="K52" s="152"/>
      <c r="L52" s="152"/>
      <c r="M52" s="152"/>
      <c r="N52" s="152">
        <f>MAX(I5:N51)</f>
        <v>845</v>
      </c>
      <c r="O52" s="160"/>
    </row>
    <row r="53" spans="1:18" ht="14.25" thickBot="1" x14ac:dyDescent="0.2">
      <c r="A53" s="165"/>
      <c r="B53" s="166"/>
      <c r="C53" s="166" t="s">
        <v>509</v>
      </c>
      <c r="D53" s="166"/>
      <c r="E53" s="166"/>
      <c r="F53" s="166"/>
      <c r="G53" s="166"/>
      <c r="H53" s="166"/>
      <c r="I53" s="166" t="s">
        <v>510</v>
      </c>
      <c r="J53" s="166"/>
      <c r="K53" s="166"/>
      <c r="L53" s="166"/>
      <c r="M53" s="166"/>
      <c r="N53" s="166"/>
      <c r="O53" s="167"/>
    </row>
    <row r="54" spans="1:18" ht="15" thickTop="1" thickBot="1" x14ac:dyDescent="0.2">
      <c r="A54" s="153"/>
      <c r="B54" s="153"/>
      <c r="C54" s="153"/>
      <c r="D54" s="153"/>
      <c r="E54" s="153"/>
      <c r="F54" s="153"/>
      <c r="G54" s="153"/>
      <c r="H54" s="153"/>
      <c r="I54" s="153"/>
      <c r="J54" s="153"/>
      <c r="K54" s="153"/>
      <c r="L54" s="153"/>
      <c r="M54" s="153"/>
      <c r="N54" s="153"/>
      <c r="O54" s="153"/>
    </row>
    <row r="55" spans="1:18" x14ac:dyDescent="0.15">
      <c r="A55" s="168"/>
      <c r="B55" s="169"/>
      <c r="C55" s="186" t="s">
        <v>147</v>
      </c>
      <c r="D55" s="187"/>
      <c r="E55" s="187"/>
      <c r="F55" s="187"/>
      <c r="G55" s="187"/>
      <c r="H55" s="188"/>
      <c r="I55" s="186" t="s">
        <v>148</v>
      </c>
      <c r="J55" s="187"/>
      <c r="K55" s="187"/>
      <c r="L55" s="187"/>
      <c r="M55" s="187"/>
      <c r="N55" s="188"/>
      <c r="O55" s="170"/>
    </row>
    <row r="56" spans="1:18" x14ac:dyDescent="0.15">
      <c r="A56" s="171" t="s">
        <v>137</v>
      </c>
      <c r="B56" s="152">
        <v>20</v>
      </c>
      <c r="C56" s="163">
        <v>1301</v>
      </c>
      <c r="D56" s="163" t="s">
        <v>149</v>
      </c>
      <c r="E56" s="163">
        <v>1320</v>
      </c>
      <c r="F56" s="163"/>
      <c r="G56" s="163"/>
      <c r="H56" s="163"/>
      <c r="I56" s="163">
        <v>901</v>
      </c>
      <c r="J56" s="163" t="s">
        <v>149</v>
      </c>
      <c r="K56" s="163">
        <v>920</v>
      </c>
      <c r="L56" s="163"/>
      <c r="M56" s="163"/>
      <c r="N56" s="163"/>
      <c r="O56" s="172"/>
    </row>
    <row r="57" spans="1:18" x14ac:dyDescent="0.15">
      <c r="A57" s="171" t="s">
        <v>138</v>
      </c>
      <c r="B57" s="152">
        <v>20</v>
      </c>
      <c r="C57" s="163">
        <v>1321</v>
      </c>
      <c r="D57" s="163" t="s">
        <v>149</v>
      </c>
      <c r="E57" s="163">
        <v>1340</v>
      </c>
      <c r="F57" s="163"/>
      <c r="G57" s="163"/>
      <c r="H57" s="163"/>
      <c r="I57" s="163">
        <v>921</v>
      </c>
      <c r="J57" s="163" t="s">
        <v>149</v>
      </c>
      <c r="K57" s="163">
        <v>945</v>
      </c>
      <c r="L57" s="163"/>
      <c r="M57" s="163"/>
      <c r="N57" s="163"/>
      <c r="O57" s="172"/>
    </row>
    <row r="58" spans="1:18" x14ac:dyDescent="0.15">
      <c r="A58" s="171"/>
      <c r="B58" s="152"/>
      <c r="C58" s="152"/>
      <c r="D58" s="152"/>
      <c r="E58" s="152"/>
      <c r="F58" s="152"/>
      <c r="G58" s="152"/>
      <c r="H58" s="152"/>
      <c r="I58" s="152"/>
      <c r="J58" s="152"/>
      <c r="K58" s="152"/>
      <c r="L58" s="152"/>
      <c r="M58" s="152"/>
      <c r="N58" s="152"/>
      <c r="O58" s="172"/>
    </row>
    <row r="59" spans="1:18" ht="14.25" thickBot="1" x14ac:dyDescent="0.2">
      <c r="A59" s="173"/>
      <c r="B59" s="174"/>
      <c r="C59" s="174" t="s">
        <v>150</v>
      </c>
      <c r="D59" s="174"/>
      <c r="E59" s="174"/>
      <c r="F59" s="174"/>
      <c r="G59" s="174"/>
      <c r="H59" s="174"/>
      <c r="I59" s="174" t="s">
        <v>151</v>
      </c>
      <c r="J59" s="174"/>
      <c r="K59" s="174"/>
      <c r="L59" s="174"/>
      <c r="M59" s="174"/>
      <c r="N59" s="174"/>
      <c r="O59" s="175"/>
    </row>
    <row r="60" spans="1:18" ht="14.25" thickBot="1" x14ac:dyDescent="0.2">
      <c r="A60" s="153"/>
      <c r="B60" s="153"/>
      <c r="C60" s="153"/>
      <c r="D60" s="153"/>
      <c r="E60" s="153"/>
      <c r="F60" s="153"/>
      <c r="G60" s="153"/>
      <c r="H60" s="153"/>
      <c r="I60" s="153"/>
      <c r="J60" s="153"/>
      <c r="K60" s="153"/>
      <c r="L60" s="153"/>
      <c r="M60" s="153"/>
      <c r="N60" s="153"/>
      <c r="O60" s="153"/>
    </row>
    <row r="61" spans="1:18" x14ac:dyDescent="0.15">
      <c r="A61" s="176"/>
      <c r="B61" s="169"/>
      <c r="C61" s="186" t="s">
        <v>147</v>
      </c>
      <c r="D61" s="187"/>
      <c r="E61" s="187"/>
      <c r="F61" s="187"/>
      <c r="G61" s="187"/>
      <c r="H61" s="188"/>
      <c r="I61" s="186" t="s">
        <v>148</v>
      </c>
      <c r="J61" s="187"/>
      <c r="K61" s="187"/>
      <c r="L61" s="187"/>
      <c r="M61" s="187"/>
      <c r="N61" s="188"/>
      <c r="O61" s="170"/>
    </row>
    <row r="62" spans="1:18" x14ac:dyDescent="0.15">
      <c r="A62" s="171" t="s">
        <v>100</v>
      </c>
      <c r="B62" s="162">
        <v>45</v>
      </c>
      <c r="C62" s="163">
        <v>1401</v>
      </c>
      <c r="D62" s="163" t="s">
        <v>149</v>
      </c>
      <c r="E62" s="163">
        <v>1445</v>
      </c>
      <c r="F62" s="163"/>
      <c r="G62" s="163"/>
      <c r="H62" s="163"/>
      <c r="I62" s="163">
        <v>1001</v>
      </c>
      <c r="J62" s="163" t="s">
        <v>149</v>
      </c>
      <c r="K62" s="163">
        <v>1020</v>
      </c>
      <c r="L62" s="163"/>
      <c r="M62" s="163"/>
      <c r="N62" s="163"/>
      <c r="O62" s="172"/>
    </row>
    <row r="63" spans="1:18" x14ac:dyDescent="0.15">
      <c r="A63" s="171" t="s">
        <v>511</v>
      </c>
      <c r="B63" s="162"/>
      <c r="C63" s="164">
        <v>1821</v>
      </c>
      <c r="D63" s="164" t="s">
        <v>149</v>
      </c>
      <c r="E63" s="164">
        <v>1830</v>
      </c>
      <c r="F63" s="163"/>
      <c r="G63" s="163"/>
      <c r="H63" s="163"/>
      <c r="I63" s="163"/>
      <c r="J63" s="163"/>
      <c r="K63" s="163"/>
      <c r="L63" s="163"/>
      <c r="M63" s="163"/>
      <c r="N63" s="163"/>
      <c r="O63" s="172"/>
    </row>
    <row r="64" spans="1:18" x14ac:dyDescent="0.15">
      <c r="A64" s="171" t="s">
        <v>107</v>
      </c>
      <c r="B64" s="152">
        <v>10</v>
      </c>
      <c r="C64" s="163">
        <v>1446</v>
      </c>
      <c r="D64" s="163" t="s">
        <v>149</v>
      </c>
      <c r="E64" s="163">
        <v>1455</v>
      </c>
      <c r="F64" s="164">
        <v>1831</v>
      </c>
      <c r="G64" s="164" t="s">
        <v>149</v>
      </c>
      <c r="H64" s="164">
        <v>1840</v>
      </c>
      <c r="I64" s="163">
        <v>1021</v>
      </c>
      <c r="J64" s="163" t="s">
        <v>149</v>
      </c>
      <c r="K64" s="163">
        <v>1030</v>
      </c>
      <c r="L64" s="163"/>
      <c r="M64" s="163"/>
      <c r="N64" s="163"/>
      <c r="O64" s="172"/>
    </row>
    <row r="65" spans="1:15" x14ac:dyDescent="0.15">
      <c r="A65" s="171" t="s">
        <v>102</v>
      </c>
      <c r="B65" s="152">
        <v>55</v>
      </c>
      <c r="C65" s="163">
        <v>1456</v>
      </c>
      <c r="D65" s="163" t="s">
        <v>149</v>
      </c>
      <c r="E65" s="163">
        <v>1510</v>
      </c>
      <c r="F65" s="163"/>
      <c r="G65" s="163"/>
      <c r="H65" s="163"/>
      <c r="I65" s="163">
        <v>1031</v>
      </c>
      <c r="J65" s="163" t="s">
        <v>149</v>
      </c>
      <c r="K65" s="163">
        <v>1045</v>
      </c>
      <c r="L65" s="163"/>
      <c r="M65" s="163"/>
      <c r="N65" s="163"/>
      <c r="O65" s="172"/>
    </row>
    <row r="66" spans="1:15" x14ac:dyDescent="0.15">
      <c r="A66" s="171" t="s">
        <v>135</v>
      </c>
      <c r="B66" s="152">
        <v>30</v>
      </c>
      <c r="C66" s="163">
        <v>1511</v>
      </c>
      <c r="D66" s="163" t="s">
        <v>149</v>
      </c>
      <c r="E66" s="163">
        <v>1540</v>
      </c>
      <c r="F66" s="163"/>
      <c r="G66" s="163"/>
      <c r="H66" s="163"/>
      <c r="I66" s="163">
        <v>1046</v>
      </c>
      <c r="J66" s="163" t="s">
        <v>149</v>
      </c>
      <c r="K66" s="163">
        <v>1070</v>
      </c>
      <c r="L66" s="163"/>
      <c r="M66" s="163"/>
      <c r="N66" s="163"/>
      <c r="O66" s="172"/>
    </row>
    <row r="67" spans="1:15" x14ac:dyDescent="0.15">
      <c r="A67" s="171" t="s">
        <v>152</v>
      </c>
      <c r="B67" s="152">
        <v>25</v>
      </c>
      <c r="C67" s="163">
        <v>1541</v>
      </c>
      <c r="D67" s="163" t="s">
        <v>149</v>
      </c>
      <c r="E67" s="163">
        <v>1565</v>
      </c>
      <c r="F67" s="163"/>
      <c r="G67" s="163"/>
      <c r="H67" s="163"/>
      <c r="I67" s="163">
        <v>1071</v>
      </c>
      <c r="J67" s="163" t="s">
        <v>149</v>
      </c>
      <c r="K67" s="163">
        <v>1100</v>
      </c>
      <c r="L67" s="163"/>
      <c r="M67" s="163"/>
      <c r="N67" s="163"/>
      <c r="O67" s="172"/>
    </row>
    <row r="68" spans="1:15" x14ac:dyDescent="0.15">
      <c r="A68" s="171" t="s">
        <v>101</v>
      </c>
      <c r="B68" s="162">
        <v>0</v>
      </c>
      <c r="C68" s="177">
        <v>1566</v>
      </c>
      <c r="D68" s="177" t="s">
        <v>149</v>
      </c>
      <c r="E68" s="177">
        <v>1565</v>
      </c>
      <c r="F68" s="177"/>
      <c r="G68" s="177"/>
      <c r="H68" s="177"/>
      <c r="I68" s="163">
        <v>1101</v>
      </c>
      <c r="J68" s="163" t="s">
        <v>149</v>
      </c>
      <c r="K68" s="163">
        <v>1140</v>
      </c>
      <c r="L68" s="163"/>
      <c r="M68" s="163"/>
      <c r="N68" s="163"/>
      <c r="O68" s="172"/>
    </row>
    <row r="69" spans="1:15" x14ac:dyDescent="0.15">
      <c r="A69" s="171" t="s">
        <v>103</v>
      </c>
      <c r="B69" s="152">
        <v>45</v>
      </c>
      <c r="C69" s="163">
        <v>1566</v>
      </c>
      <c r="D69" s="163" t="s">
        <v>149</v>
      </c>
      <c r="E69" s="163">
        <v>1610</v>
      </c>
      <c r="F69" s="164">
        <v>1811</v>
      </c>
      <c r="G69" s="164" t="s">
        <v>149</v>
      </c>
      <c r="H69" s="164">
        <v>1820</v>
      </c>
      <c r="I69" s="163">
        <v>1141</v>
      </c>
      <c r="J69" s="163" t="s">
        <v>149</v>
      </c>
      <c r="K69" s="163">
        <v>1160</v>
      </c>
      <c r="L69" s="163"/>
      <c r="M69" s="163"/>
      <c r="N69" s="163"/>
      <c r="O69" s="172"/>
    </row>
    <row r="70" spans="1:15" x14ac:dyDescent="0.15">
      <c r="A70" s="171" t="s">
        <v>122</v>
      </c>
      <c r="B70" s="162">
        <v>40</v>
      </c>
      <c r="C70" s="163">
        <v>1611</v>
      </c>
      <c r="D70" s="163" t="s">
        <v>149</v>
      </c>
      <c r="E70" s="163">
        <v>1650</v>
      </c>
      <c r="F70" s="163"/>
      <c r="G70" s="163"/>
      <c r="H70" s="163"/>
      <c r="I70" s="163">
        <v>1161</v>
      </c>
      <c r="J70" s="163" t="s">
        <v>149</v>
      </c>
      <c r="K70" s="163">
        <v>1180</v>
      </c>
      <c r="L70" s="163"/>
      <c r="M70" s="163"/>
      <c r="N70" s="163"/>
      <c r="O70" s="172"/>
    </row>
    <row r="71" spans="1:15" x14ac:dyDescent="0.15">
      <c r="A71" s="171" t="s">
        <v>154</v>
      </c>
      <c r="B71" s="152">
        <v>25</v>
      </c>
      <c r="C71" s="163">
        <v>1651</v>
      </c>
      <c r="D71" s="163" t="s">
        <v>149</v>
      </c>
      <c r="E71" s="163">
        <v>1675</v>
      </c>
      <c r="F71" s="163"/>
      <c r="G71" s="163"/>
      <c r="H71" s="163"/>
      <c r="I71" s="163">
        <v>1181</v>
      </c>
      <c r="J71" s="163" t="s">
        <v>149</v>
      </c>
      <c r="K71" s="163">
        <v>1195</v>
      </c>
      <c r="L71" s="163"/>
      <c r="M71" s="163"/>
      <c r="N71" s="163"/>
      <c r="O71" s="172"/>
    </row>
    <row r="72" spans="1:15" x14ac:dyDescent="0.15">
      <c r="A72" s="171" t="s">
        <v>155</v>
      </c>
      <c r="B72" s="162">
        <v>10</v>
      </c>
      <c r="C72" s="178">
        <v>1676</v>
      </c>
      <c r="D72" s="177" t="s">
        <v>149</v>
      </c>
      <c r="E72" s="178">
        <v>1685</v>
      </c>
      <c r="F72" s="178"/>
      <c r="G72" s="178"/>
      <c r="H72" s="178"/>
      <c r="I72" s="163">
        <v>1196</v>
      </c>
      <c r="J72" s="163" t="s">
        <v>149</v>
      </c>
      <c r="K72" s="163">
        <v>1220</v>
      </c>
      <c r="L72" s="163"/>
      <c r="M72" s="163"/>
      <c r="N72" s="163"/>
      <c r="O72" s="172"/>
    </row>
    <row r="73" spans="1:15" x14ac:dyDescent="0.15">
      <c r="A73" s="171" t="s">
        <v>123</v>
      </c>
      <c r="B73" s="152">
        <v>0</v>
      </c>
      <c r="C73" s="163"/>
      <c r="D73" s="163" t="s">
        <v>149</v>
      </c>
      <c r="E73" s="163"/>
      <c r="F73" s="163"/>
      <c r="G73" s="163"/>
      <c r="H73" s="163"/>
      <c r="I73" s="163">
        <v>1221</v>
      </c>
      <c r="J73" s="163" t="s">
        <v>149</v>
      </c>
      <c r="K73" s="163">
        <v>1255</v>
      </c>
      <c r="L73" s="163"/>
      <c r="M73" s="163"/>
      <c r="N73" s="163"/>
      <c r="O73" s="172"/>
    </row>
    <row r="74" spans="1:15" x14ac:dyDescent="0.15">
      <c r="A74" s="171" t="s">
        <v>124</v>
      </c>
      <c r="B74" s="162">
        <v>25</v>
      </c>
      <c r="C74" s="163">
        <v>1686</v>
      </c>
      <c r="D74" s="163" t="s">
        <v>149</v>
      </c>
      <c r="E74" s="163">
        <v>1710</v>
      </c>
      <c r="F74" s="164">
        <v>1801</v>
      </c>
      <c r="G74" s="164" t="s">
        <v>149</v>
      </c>
      <c r="H74" s="164">
        <v>1810</v>
      </c>
      <c r="I74" s="163">
        <v>1256</v>
      </c>
      <c r="J74" s="163" t="s">
        <v>149</v>
      </c>
      <c r="K74" s="163">
        <v>1285</v>
      </c>
      <c r="L74" s="163"/>
      <c r="M74" s="163"/>
      <c r="N74" s="163"/>
      <c r="O74" s="172"/>
    </row>
    <row r="75" spans="1:15" x14ac:dyDescent="0.15">
      <c r="A75" s="171" t="s">
        <v>106</v>
      </c>
      <c r="B75" s="162">
        <v>10</v>
      </c>
      <c r="C75" s="163">
        <v>1711</v>
      </c>
      <c r="D75" s="163" t="s">
        <v>149</v>
      </c>
      <c r="E75" s="163">
        <v>1720</v>
      </c>
      <c r="F75" s="163"/>
      <c r="G75" s="163"/>
      <c r="H75" s="163"/>
      <c r="I75" s="163">
        <v>1286</v>
      </c>
      <c r="J75" s="163" t="s">
        <v>149</v>
      </c>
      <c r="K75" s="163">
        <v>1310</v>
      </c>
      <c r="L75" s="163"/>
      <c r="M75" s="163"/>
      <c r="N75" s="163"/>
      <c r="O75" s="172"/>
    </row>
    <row r="76" spans="1:15" x14ac:dyDescent="0.15">
      <c r="A76" s="171" t="s">
        <v>104</v>
      </c>
      <c r="B76" s="162">
        <v>15</v>
      </c>
      <c r="C76" s="163">
        <v>1721</v>
      </c>
      <c r="D76" s="177" t="s">
        <v>149</v>
      </c>
      <c r="E76" s="163">
        <v>1735</v>
      </c>
      <c r="F76" s="163"/>
      <c r="G76" s="163"/>
      <c r="H76" s="163"/>
      <c r="I76" s="163">
        <v>1311</v>
      </c>
      <c r="J76" s="163" t="s">
        <v>149</v>
      </c>
      <c r="K76" s="163">
        <v>1330</v>
      </c>
      <c r="L76" s="163"/>
      <c r="M76" s="163"/>
      <c r="N76" s="163"/>
      <c r="O76" s="172"/>
    </row>
    <row r="77" spans="1:15" x14ac:dyDescent="0.15">
      <c r="A77" s="171" t="s">
        <v>43</v>
      </c>
      <c r="B77" s="162">
        <v>0</v>
      </c>
      <c r="C77" s="163"/>
      <c r="D77" s="163" t="s">
        <v>149</v>
      </c>
      <c r="E77" s="163"/>
      <c r="F77" s="163"/>
      <c r="G77" s="163"/>
      <c r="H77" s="163"/>
      <c r="I77" s="163">
        <v>1331</v>
      </c>
      <c r="J77" s="163" t="s">
        <v>149</v>
      </c>
      <c r="K77" s="163">
        <v>1355</v>
      </c>
      <c r="L77" s="163"/>
      <c r="M77" s="163"/>
      <c r="N77" s="163"/>
      <c r="O77" s="172"/>
    </row>
    <row r="78" spans="1:15" x14ac:dyDescent="0.15">
      <c r="A78" s="171" t="s">
        <v>105</v>
      </c>
      <c r="B78" s="162">
        <v>10</v>
      </c>
      <c r="C78" s="163">
        <v>1736</v>
      </c>
      <c r="D78" s="163" t="s">
        <v>149</v>
      </c>
      <c r="E78" s="163">
        <v>1745</v>
      </c>
      <c r="F78" s="163"/>
      <c r="G78" s="163"/>
      <c r="H78" s="163"/>
      <c r="I78" s="163">
        <v>1356</v>
      </c>
      <c r="J78" s="163" t="s">
        <v>149</v>
      </c>
      <c r="K78" s="163">
        <v>1375</v>
      </c>
      <c r="L78" s="163"/>
      <c r="M78" s="163"/>
      <c r="N78" s="163"/>
      <c r="O78" s="172"/>
    </row>
    <row r="79" spans="1:15" x14ac:dyDescent="0.15">
      <c r="A79" s="171" t="s">
        <v>143</v>
      </c>
      <c r="B79" s="162">
        <v>25</v>
      </c>
      <c r="C79" s="163">
        <v>1746</v>
      </c>
      <c r="D79" s="163" t="s">
        <v>149</v>
      </c>
      <c r="E79" s="163">
        <v>1770</v>
      </c>
      <c r="F79" s="163"/>
      <c r="G79" s="163"/>
      <c r="H79" s="163"/>
      <c r="I79" s="163">
        <v>1376</v>
      </c>
      <c r="J79" s="163" t="s">
        <v>149</v>
      </c>
      <c r="K79" s="163">
        <v>1390</v>
      </c>
      <c r="L79" s="163"/>
      <c r="M79" s="163"/>
      <c r="N79" s="163"/>
      <c r="O79" s="172"/>
    </row>
    <row r="80" spans="1:15" x14ac:dyDescent="0.15">
      <c r="A80" s="171" t="s">
        <v>108</v>
      </c>
      <c r="B80" s="162">
        <v>20</v>
      </c>
      <c r="C80" s="163">
        <v>1771</v>
      </c>
      <c r="D80" s="163" t="s">
        <v>149</v>
      </c>
      <c r="E80" s="163">
        <v>1790</v>
      </c>
      <c r="F80" s="163"/>
      <c r="G80" s="163"/>
      <c r="H80" s="163"/>
      <c r="I80" s="163">
        <v>1391</v>
      </c>
      <c r="J80" s="163" t="s">
        <v>149</v>
      </c>
      <c r="K80" s="163">
        <v>1405</v>
      </c>
      <c r="L80" s="163"/>
      <c r="M80" s="163"/>
      <c r="N80" s="163"/>
      <c r="O80" s="172"/>
    </row>
    <row r="81" spans="1:15" x14ac:dyDescent="0.15">
      <c r="A81" s="171"/>
      <c r="B81" s="162"/>
      <c r="C81" s="152"/>
      <c r="D81" s="152"/>
      <c r="E81" s="152"/>
      <c r="F81" s="152"/>
      <c r="G81" s="152"/>
      <c r="H81" s="152">
        <f>MAX(C62:H80)</f>
        <v>1840</v>
      </c>
      <c r="I81" s="152"/>
      <c r="J81" s="152"/>
      <c r="K81" s="152"/>
      <c r="L81" s="152"/>
      <c r="M81" s="152"/>
      <c r="N81" s="152">
        <f>MAX(I62:N80)</f>
        <v>1405</v>
      </c>
      <c r="O81" s="172"/>
    </row>
    <row r="82" spans="1:15" ht="14.25" thickBot="1" x14ac:dyDescent="0.2">
      <c r="A82" s="173"/>
      <c r="B82" s="179"/>
      <c r="C82" s="174" t="s">
        <v>512</v>
      </c>
      <c r="D82" s="174"/>
      <c r="E82" s="174"/>
      <c r="F82" s="174"/>
      <c r="G82" s="174"/>
      <c r="H82" s="174"/>
      <c r="I82" s="174" t="s">
        <v>157</v>
      </c>
      <c r="J82" s="174"/>
      <c r="K82" s="174"/>
      <c r="L82" s="174"/>
      <c r="M82" s="174"/>
      <c r="N82" s="174"/>
      <c r="O82" s="175"/>
    </row>
    <row r="83" spans="1:15" ht="14.25" thickBot="1" x14ac:dyDescent="0.2">
      <c r="A83" s="153"/>
      <c r="B83" s="153"/>
      <c r="C83" s="153"/>
      <c r="D83" s="153"/>
      <c r="E83" s="153"/>
      <c r="F83" s="153"/>
      <c r="G83" s="153"/>
      <c r="H83" s="153"/>
      <c r="I83" s="153"/>
      <c r="J83" s="153"/>
      <c r="K83" s="153"/>
      <c r="L83" s="153"/>
      <c r="M83" s="153"/>
      <c r="N83" s="153"/>
      <c r="O83" s="153"/>
    </row>
    <row r="84" spans="1:15" x14ac:dyDescent="0.15">
      <c r="A84" s="176"/>
      <c r="B84" s="169"/>
      <c r="C84" s="186" t="s">
        <v>147</v>
      </c>
      <c r="D84" s="187"/>
      <c r="E84" s="187"/>
      <c r="F84" s="187"/>
      <c r="G84" s="187"/>
      <c r="H84" s="188"/>
      <c r="I84" s="186" t="s">
        <v>148</v>
      </c>
      <c r="J84" s="187"/>
      <c r="K84" s="187"/>
      <c r="L84" s="187"/>
      <c r="M84" s="187"/>
      <c r="N84" s="188"/>
      <c r="O84" s="170"/>
    </row>
    <row r="85" spans="1:15" x14ac:dyDescent="0.15">
      <c r="A85" s="171" t="s">
        <v>99</v>
      </c>
      <c r="B85" s="162">
        <v>30</v>
      </c>
      <c r="C85" s="163">
        <v>1901</v>
      </c>
      <c r="D85" s="163" t="s">
        <v>149</v>
      </c>
      <c r="E85" s="163">
        <v>1930</v>
      </c>
      <c r="F85" s="163"/>
      <c r="G85" s="163"/>
      <c r="H85" s="163"/>
      <c r="I85" s="163">
        <v>1501</v>
      </c>
      <c r="J85" s="163" t="s">
        <v>149</v>
      </c>
      <c r="K85" s="163">
        <v>1520</v>
      </c>
      <c r="L85" s="163"/>
      <c r="M85" s="163"/>
      <c r="N85" s="163"/>
      <c r="O85" s="172"/>
    </row>
    <row r="86" spans="1:15" x14ac:dyDescent="0.15">
      <c r="A86" s="171" t="s">
        <v>158</v>
      </c>
      <c r="B86" s="152">
        <v>10</v>
      </c>
      <c r="C86" s="163">
        <v>1931</v>
      </c>
      <c r="D86" s="163" t="s">
        <v>149</v>
      </c>
      <c r="E86" s="163">
        <v>1940</v>
      </c>
      <c r="F86" s="163"/>
      <c r="G86" s="163"/>
      <c r="H86" s="163"/>
      <c r="I86" s="163">
        <v>1521</v>
      </c>
      <c r="J86" s="163" t="s">
        <v>149</v>
      </c>
      <c r="K86" s="163">
        <v>1530</v>
      </c>
      <c r="L86" s="163"/>
      <c r="M86" s="163"/>
      <c r="N86" s="163"/>
      <c r="O86" s="172"/>
    </row>
    <row r="87" spans="1:15" x14ac:dyDescent="0.15">
      <c r="A87" s="171" t="s">
        <v>159</v>
      </c>
      <c r="B87" s="162">
        <v>10</v>
      </c>
      <c r="C87" s="163">
        <v>1941</v>
      </c>
      <c r="D87" s="163" t="s">
        <v>149</v>
      </c>
      <c r="E87" s="163">
        <v>1950</v>
      </c>
      <c r="F87" s="163"/>
      <c r="G87" s="163"/>
      <c r="H87" s="163"/>
      <c r="I87" s="163">
        <v>1531</v>
      </c>
      <c r="J87" s="163" t="s">
        <v>149</v>
      </c>
      <c r="K87" s="163">
        <v>1540</v>
      </c>
      <c r="L87" s="163"/>
      <c r="M87" s="163"/>
      <c r="N87" s="163"/>
      <c r="O87" s="172"/>
    </row>
    <row r="88" spans="1:15" x14ac:dyDescent="0.15">
      <c r="A88" s="171" t="s">
        <v>144</v>
      </c>
      <c r="B88" s="162">
        <v>10</v>
      </c>
      <c r="C88" s="163">
        <v>1951</v>
      </c>
      <c r="D88" s="163" t="s">
        <v>149</v>
      </c>
      <c r="E88" s="163">
        <v>1960</v>
      </c>
      <c r="F88" s="163"/>
      <c r="G88" s="163"/>
      <c r="H88" s="163"/>
      <c r="I88" s="163">
        <v>1541</v>
      </c>
      <c r="J88" s="163" t="s">
        <v>149</v>
      </c>
      <c r="K88" s="163">
        <v>1550</v>
      </c>
      <c r="L88" s="163"/>
      <c r="M88" s="163"/>
      <c r="N88" s="163"/>
      <c r="O88" s="172"/>
    </row>
    <row r="89" spans="1:15" x14ac:dyDescent="0.15">
      <c r="A89" s="171" t="s">
        <v>145</v>
      </c>
      <c r="B89" s="162">
        <v>30</v>
      </c>
      <c r="C89" s="163">
        <v>1961</v>
      </c>
      <c r="D89" s="163" t="s">
        <v>149</v>
      </c>
      <c r="E89" s="163">
        <v>1990</v>
      </c>
      <c r="F89" s="163"/>
      <c r="G89" s="163"/>
      <c r="H89" s="163"/>
      <c r="I89" s="163">
        <v>1551</v>
      </c>
      <c r="J89" s="163" t="s">
        <v>149</v>
      </c>
      <c r="K89" s="163">
        <v>1570</v>
      </c>
      <c r="L89" s="163"/>
      <c r="M89" s="163"/>
      <c r="N89" s="163"/>
      <c r="O89" s="172"/>
    </row>
    <row r="90" spans="1:15" x14ac:dyDescent="0.15">
      <c r="A90" s="171" t="s">
        <v>146</v>
      </c>
      <c r="B90" s="162">
        <v>10</v>
      </c>
      <c r="C90" s="163">
        <v>1991</v>
      </c>
      <c r="D90" s="163" t="s">
        <v>149</v>
      </c>
      <c r="E90" s="163">
        <v>2000</v>
      </c>
      <c r="F90" s="163"/>
      <c r="G90" s="163"/>
      <c r="H90" s="163"/>
      <c r="I90" s="163">
        <v>1571</v>
      </c>
      <c r="J90" s="163" t="s">
        <v>149</v>
      </c>
      <c r="K90" s="163">
        <v>1580</v>
      </c>
      <c r="L90" s="163"/>
      <c r="M90" s="163"/>
      <c r="N90" s="163"/>
      <c r="O90" s="172"/>
    </row>
    <row r="91" spans="1:15" x14ac:dyDescent="0.15">
      <c r="A91" s="171" t="s">
        <v>513</v>
      </c>
      <c r="B91" s="162">
        <v>10</v>
      </c>
      <c r="C91" s="163">
        <v>2001</v>
      </c>
      <c r="D91" s="163" t="s">
        <v>149</v>
      </c>
      <c r="E91" s="163">
        <v>2005</v>
      </c>
      <c r="F91" s="163"/>
      <c r="G91" s="163"/>
      <c r="H91" s="163"/>
      <c r="I91" s="163"/>
      <c r="J91" s="163"/>
      <c r="K91" s="163"/>
      <c r="L91" s="163"/>
      <c r="M91" s="163"/>
      <c r="N91" s="163"/>
      <c r="O91" s="172"/>
    </row>
    <row r="92" spans="1:15" x14ac:dyDescent="0.15">
      <c r="A92" s="171"/>
      <c r="B92" s="162"/>
      <c r="C92" s="152"/>
      <c r="D92" s="152"/>
      <c r="E92" s="152"/>
      <c r="F92" s="152"/>
      <c r="G92" s="152"/>
      <c r="H92" s="152">
        <f>MAX(C85:H91)</f>
        <v>2005</v>
      </c>
      <c r="I92" s="152"/>
      <c r="J92" s="152"/>
      <c r="K92" s="152"/>
      <c r="L92" s="152"/>
      <c r="M92" s="152"/>
      <c r="N92" s="152">
        <f>MAX(I85:N91)</f>
        <v>1580</v>
      </c>
      <c r="O92" s="172"/>
    </row>
    <row r="93" spans="1:15" ht="14.25" thickBot="1" x14ac:dyDescent="0.2">
      <c r="A93" s="173"/>
      <c r="B93" s="179"/>
      <c r="C93" s="174" t="s">
        <v>514</v>
      </c>
      <c r="D93" s="174"/>
      <c r="E93" s="174"/>
      <c r="F93" s="174"/>
      <c r="G93" s="174"/>
      <c r="H93" s="174"/>
      <c r="I93" s="174" t="s">
        <v>161</v>
      </c>
      <c r="J93" s="174"/>
      <c r="K93" s="174"/>
      <c r="L93" s="174"/>
      <c r="M93" s="174"/>
      <c r="N93" s="174"/>
      <c r="O93" s="175"/>
    </row>
    <row r="94" spans="1:15" ht="14.25" thickBot="1" x14ac:dyDescent="0.2">
      <c r="A94" s="153"/>
      <c r="B94" s="153"/>
      <c r="C94" s="153"/>
      <c r="D94" s="153"/>
      <c r="E94" s="153"/>
      <c r="F94" s="153"/>
      <c r="G94" s="153"/>
      <c r="H94" s="153"/>
      <c r="I94" s="153"/>
      <c r="J94" s="153"/>
      <c r="K94" s="153"/>
      <c r="L94" s="153"/>
      <c r="M94" s="153"/>
      <c r="N94" s="153"/>
      <c r="O94" s="153"/>
    </row>
    <row r="95" spans="1:15" x14ac:dyDescent="0.15">
      <c r="A95" s="176"/>
      <c r="B95" s="169"/>
      <c r="C95" s="186" t="s">
        <v>147</v>
      </c>
      <c r="D95" s="187"/>
      <c r="E95" s="187"/>
      <c r="F95" s="187"/>
      <c r="G95" s="187"/>
      <c r="H95" s="188"/>
      <c r="I95" s="189" t="s">
        <v>148</v>
      </c>
      <c r="J95" s="190"/>
      <c r="K95" s="190"/>
      <c r="L95" s="190"/>
      <c r="M95" s="190"/>
      <c r="N95" s="190"/>
      <c r="O95" s="170"/>
    </row>
    <row r="96" spans="1:15" x14ac:dyDescent="0.15">
      <c r="A96" s="171" t="s">
        <v>162</v>
      </c>
      <c r="B96" s="162">
        <v>20</v>
      </c>
      <c r="C96" s="163">
        <v>2101</v>
      </c>
      <c r="D96" s="163" t="s">
        <v>149</v>
      </c>
      <c r="E96" s="163">
        <v>2120</v>
      </c>
      <c r="F96" s="163"/>
      <c r="G96" s="163"/>
      <c r="H96" s="163"/>
      <c r="I96" s="163">
        <v>1701</v>
      </c>
      <c r="J96" s="163" t="s">
        <v>149</v>
      </c>
      <c r="K96" s="163">
        <v>1710</v>
      </c>
      <c r="L96" s="152"/>
      <c r="M96" s="152"/>
      <c r="N96" s="152"/>
      <c r="O96" s="172"/>
    </row>
    <row r="97" spans="1:15" x14ac:dyDescent="0.15">
      <c r="A97" s="171" t="s">
        <v>163</v>
      </c>
      <c r="B97" s="162">
        <v>20</v>
      </c>
      <c r="C97" s="163">
        <v>2121</v>
      </c>
      <c r="D97" s="163" t="s">
        <v>149</v>
      </c>
      <c r="E97" s="163">
        <v>2140</v>
      </c>
      <c r="F97" s="163"/>
      <c r="G97" s="163"/>
      <c r="H97" s="163"/>
      <c r="I97" s="163">
        <v>1711</v>
      </c>
      <c r="J97" s="163" t="s">
        <v>149</v>
      </c>
      <c r="K97" s="163">
        <v>1720</v>
      </c>
      <c r="L97" s="152"/>
      <c r="M97" s="152"/>
      <c r="N97" s="152"/>
      <c r="O97" s="172"/>
    </row>
    <row r="98" spans="1:15" ht="14.25" thickBot="1" x14ac:dyDescent="0.2">
      <c r="A98" s="180"/>
      <c r="B98" s="174"/>
      <c r="C98" s="174"/>
      <c r="D98" s="174"/>
      <c r="E98" s="174"/>
      <c r="F98" s="174"/>
      <c r="G98" s="174"/>
      <c r="H98" s="174"/>
      <c r="I98" s="174"/>
      <c r="J98" s="174"/>
      <c r="K98" s="174"/>
      <c r="L98" s="174"/>
      <c r="M98" s="174"/>
      <c r="N98" s="174"/>
      <c r="O98" s="175"/>
    </row>
  </sheetData>
  <mergeCells count="11">
    <mergeCell ref="C3:K3"/>
    <mergeCell ref="C4:H4"/>
    <mergeCell ref="I4:N4"/>
    <mergeCell ref="C95:H95"/>
    <mergeCell ref="I95:N95"/>
    <mergeCell ref="C55:H55"/>
    <mergeCell ref="I55:N55"/>
    <mergeCell ref="C61:H61"/>
    <mergeCell ref="I61:N61"/>
    <mergeCell ref="C84:H84"/>
    <mergeCell ref="I84:N84"/>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V109"/>
  <sheetViews>
    <sheetView tabSelected="1" workbookViewId="0">
      <selection activeCell="C16" sqref="C16"/>
    </sheetView>
  </sheetViews>
  <sheetFormatPr defaultRowHeight="13.5" x14ac:dyDescent="0.15"/>
  <cols>
    <col min="1" max="1" width="10.25" customWidth="1"/>
    <col min="2" max="2" width="14" customWidth="1"/>
    <col min="3" max="3" width="17.5" customWidth="1"/>
    <col min="4" max="4" width="14" customWidth="1"/>
    <col min="5" max="5" width="8.625" customWidth="1"/>
    <col min="6" max="6" width="8.375" customWidth="1"/>
    <col min="7" max="7" width="14.25" customWidth="1"/>
    <col min="8" max="8" width="6.125" customWidth="1"/>
    <col min="9" max="9" width="7" customWidth="1"/>
    <col min="10" max="10" width="5" customWidth="1"/>
    <col min="11" max="11" width="5.25" customWidth="1"/>
    <col min="12" max="12" width="7" customWidth="1"/>
    <col min="13" max="13" width="6.625" customWidth="1"/>
    <col min="14" max="14" width="2.125" customWidth="1"/>
    <col min="15" max="16" width="5.125" customWidth="1"/>
    <col min="17" max="17" width="1.5" customWidth="1"/>
    <col min="18" max="19" width="6.625" customWidth="1"/>
    <col min="20" max="20" width="0" hidden="1" customWidth="1"/>
  </cols>
  <sheetData>
    <row r="1" spans="1:15" ht="35.25" customHeight="1" thickBot="1" x14ac:dyDescent="0.2">
      <c r="A1" s="1"/>
      <c r="B1" s="196" t="s">
        <v>506</v>
      </c>
      <c r="C1" s="196"/>
      <c r="D1" s="196"/>
      <c r="E1" s="196"/>
      <c r="F1" s="196"/>
      <c r="G1" s="196"/>
      <c r="H1" s="196"/>
      <c r="I1" s="1"/>
      <c r="J1" s="1"/>
      <c r="K1" s="1"/>
      <c r="L1" s="1"/>
    </row>
    <row r="2" spans="1:15" ht="13.5" customHeight="1" thickTop="1" x14ac:dyDescent="0.15">
      <c r="A2" s="1"/>
      <c r="B2" s="3"/>
      <c r="C2" s="4"/>
      <c r="D2" s="4"/>
      <c r="E2" s="4"/>
      <c r="F2" s="4"/>
      <c r="G2" s="5"/>
      <c r="H2" s="1"/>
      <c r="I2" s="1"/>
      <c r="J2" s="1"/>
      <c r="K2" s="1"/>
      <c r="L2" s="1"/>
    </row>
    <row r="3" spans="1:15" ht="18.75" customHeight="1" x14ac:dyDescent="0.15">
      <c r="A3" s="1"/>
      <c r="B3" s="6" t="s">
        <v>38</v>
      </c>
      <c r="C3" s="21"/>
      <c r="D3" s="31"/>
      <c r="E3" s="11"/>
      <c r="F3" s="9"/>
      <c r="G3" s="8"/>
      <c r="H3" s="1"/>
      <c r="I3" s="1"/>
      <c r="J3" s="1"/>
      <c r="K3" s="1"/>
      <c r="L3" s="1"/>
    </row>
    <row r="4" spans="1:15" ht="12.75" customHeight="1" x14ac:dyDescent="0.15">
      <c r="A4" s="1"/>
      <c r="B4" s="22"/>
      <c r="C4" s="115"/>
      <c r="D4" s="24"/>
      <c r="E4" s="25"/>
      <c r="F4" s="23"/>
      <c r="G4" s="26"/>
      <c r="H4" s="1"/>
      <c r="I4" s="1"/>
      <c r="J4" s="1"/>
      <c r="K4" s="1"/>
      <c r="L4" s="1"/>
    </row>
    <row r="5" spans="1:15" ht="21.75" customHeight="1" x14ac:dyDescent="0.15">
      <c r="A5" s="1"/>
      <c r="B5" s="27" t="s">
        <v>9</v>
      </c>
      <c r="C5" s="28"/>
      <c r="D5" s="29"/>
      <c r="E5" s="30"/>
      <c r="F5" s="28"/>
      <c r="G5" s="8"/>
      <c r="H5" s="1"/>
      <c r="I5" s="1"/>
      <c r="J5" s="1"/>
      <c r="K5" s="1"/>
      <c r="L5" s="1"/>
    </row>
    <row r="6" spans="1:15" ht="18" customHeight="1" x14ac:dyDescent="0.15">
      <c r="A6" s="1"/>
      <c r="B6" s="6" t="s">
        <v>121</v>
      </c>
      <c r="C6" s="16"/>
      <c r="D6" s="10"/>
      <c r="E6" s="11"/>
      <c r="F6" s="9"/>
      <c r="G6" s="8"/>
      <c r="H6" s="1"/>
      <c r="I6" s="1"/>
      <c r="J6" s="1"/>
      <c r="K6" s="1"/>
      <c r="L6" s="1"/>
    </row>
    <row r="7" spans="1:15" ht="5.25" customHeight="1" x14ac:dyDescent="0.15">
      <c r="A7" s="1"/>
      <c r="B7" s="6"/>
      <c r="C7" s="9"/>
      <c r="D7" s="10"/>
      <c r="E7" s="11"/>
      <c r="F7" s="9"/>
      <c r="G7" s="8"/>
      <c r="H7" s="1"/>
      <c r="I7" s="1"/>
      <c r="J7" s="1"/>
      <c r="K7" s="1"/>
      <c r="L7" s="1"/>
    </row>
    <row r="8" spans="1:15" ht="16.5" customHeight="1" x14ac:dyDescent="0.15">
      <c r="A8" s="1"/>
      <c r="B8" s="32" t="s">
        <v>7</v>
      </c>
      <c r="C8" s="16"/>
      <c r="D8" s="7" t="s">
        <v>8</v>
      </c>
      <c r="E8" s="202"/>
      <c r="F8" s="203"/>
      <c r="G8" s="8"/>
      <c r="H8" s="1"/>
      <c r="I8" s="1"/>
      <c r="J8" s="1"/>
      <c r="K8" s="1"/>
      <c r="L8" s="1"/>
    </row>
    <row r="9" spans="1:15" ht="8.25" customHeight="1" thickBot="1" x14ac:dyDescent="0.2">
      <c r="A9" s="1"/>
      <c r="B9" s="80"/>
      <c r="C9" s="12"/>
      <c r="D9" s="12"/>
      <c r="E9" s="13"/>
      <c r="F9" s="90"/>
      <c r="G9" s="14"/>
      <c r="H9" s="1"/>
      <c r="I9" s="1"/>
      <c r="J9" s="1"/>
      <c r="K9" s="1"/>
      <c r="L9" s="1"/>
    </row>
    <row r="10" spans="1:15" ht="21.75" customHeight="1" thickTop="1" x14ac:dyDescent="0.15">
      <c r="A10" s="2"/>
      <c r="B10" s="91" t="str">
        <f>"　（　"&amp;C3&amp;"　）の登録番号（ﾅﾝﾊﾞｰｶｰﾄﾞ）割当（不足の場合連絡してください）"</f>
        <v>　（　　）の登録番号（ﾅﾝﾊﾞｰｶｰﾄﾞ）割当（不足の場合連絡してください）</v>
      </c>
      <c r="C10" s="2"/>
      <c r="D10" s="2"/>
      <c r="E10" s="2"/>
      <c r="F10" s="2"/>
      <c r="G10" s="2"/>
      <c r="H10" s="2"/>
      <c r="I10" s="2"/>
      <c r="J10" s="2"/>
      <c r="K10" s="2"/>
      <c r="L10" s="2"/>
    </row>
    <row r="11" spans="1:15" s="15" customFormat="1" ht="18" customHeight="1" x14ac:dyDescent="0.15">
      <c r="A11" s="2"/>
      <c r="B11" s="197" t="s">
        <v>2255</v>
      </c>
      <c r="C11" s="198"/>
      <c r="D11" s="199" t="s">
        <v>2256</v>
      </c>
      <c r="E11" s="200"/>
      <c r="F11" s="201"/>
      <c r="G11" s="2"/>
      <c r="H11" s="2"/>
      <c r="I11" s="2"/>
      <c r="J11" s="2"/>
      <c r="K11" s="2"/>
      <c r="L11" s="2"/>
    </row>
    <row r="12" spans="1:15" s="15" customFormat="1" ht="18" customHeight="1" x14ac:dyDescent="0.15">
      <c r="A12" s="2"/>
      <c r="B12" s="181" t="e">
        <f>VLOOKUP($C$3,範囲,3,0)&amp;"～"&amp;VLOOKUP(C3,範囲,4,0)</f>
        <v>#N/A</v>
      </c>
      <c r="C12" s="182" t="e">
        <f>VLOOKUP($C$3,範囲,5,0)&amp;"～"&amp;VLOOKUP($C$3,範囲,6,0)</f>
        <v>#N/A</v>
      </c>
      <c r="D12" s="181" t="e">
        <f>VLOOKUP($C$3,範囲,7,0)&amp;"～"&amp;VLOOKUP($C$3,範囲,8,0)</f>
        <v>#N/A</v>
      </c>
      <c r="E12" s="204" t="e">
        <f>VLOOKUP($C$3,範囲,9,0)&amp;"～"&amp;VLOOKUP($C$3,範囲,10,0)</f>
        <v>#N/A</v>
      </c>
      <c r="F12" s="205" t="e">
        <f>VLOOKUP($C$3,$A$39:$J$115,3,0)&amp;"～"&amp;VLOOKUP(#REF!,$A$39:$J$115,4,0)</f>
        <v>#N/A</v>
      </c>
      <c r="G12" s="2"/>
      <c r="H12" s="2"/>
      <c r="I12" s="2"/>
      <c r="J12" s="2"/>
      <c r="K12" s="2"/>
      <c r="L12" s="2"/>
      <c r="O12" s="140"/>
    </row>
    <row r="13" spans="1:15" ht="7.5" customHeight="1" x14ac:dyDescent="0.15">
      <c r="A13" s="2"/>
      <c r="B13" s="2"/>
      <c r="C13" s="2"/>
      <c r="D13" s="2"/>
      <c r="E13" s="2"/>
      <c r="F13" s="2"/>
      <c r="G13" s="2"/>
      <c r="H13" s="2"/>
      <c r="I13" s="2"/>
      <c r="J13" s="2"/>
      <c r="K13" s="2"/>
      <c r="L13" s="2"/>
    </row>
    <row r="14" spans="1:15" ht="19.5" customHeight="1" thickBot="1" x14ac:dyDescent="0.2">
      <c r="A14" s="2"/>
      <c r="B14" s="104" t="s">
        <v>129</v>
      </c>
      <c r="C14" s="2"/>
      <c r="D14" s="2"/>
      <c r="E14" s="2"/>
      <c r="F14" s="2"/>
      <c r="G14" s="2"/>
      <c r="H14" s="2"/>
      <c r="I14" s="2"/>
      <c r="J14" s="2"/>
      <c r="K14" s="2"/>
      <c r="L14" s="2"/>
    </row>
    <row r="15" spans="1:15" ht="17.25" customHeight="1" x14ac:dyDescent="0.15">
      <c r="A15" s="2"/>
      <c r="B15" s="98" t="s">
        <v>11</v>
      </c>
      <c r="C15" s="99" t="s">
        <v>13</v>
      </c>
      <c r="D15" s="99" t="s">
        <v>12</v>
      </c>
      <c r="E15" s="211" t="s">
        <v>125</v>
      </c>
      <c r="F15" s="212"/>
      <c r="G15" s="2"/>
      <c r="H15" s="2"/>
      <c r="I15" s="2"/>
      <c r="J15" s="2"/>
      <c r="K15" s="2"/>
      <c r="L15" s="2"/>
    </row>
    <row r="16" spans="1:15" ht="26.25" customHeight="1" thickBot="1" x14ac:dyDescent="0.2">
      <c r="A16" s="2"/>
      <c r="B16" s="100" t="s">
        <v>10</v>
      </c>
      <c r="C16" s="101" t="e">
        <f>E16+F16&amp;IF(OR(A31=433004,A20=434001,A20=434002),"名×1000円","名×500円")</f>
        <v>#N/A</v>
      </c>
      <c r="D16" s="102" t="e">
        <f>IF(OR(A31=433004,A20=434001,A20=434002),1000*(E16+F16),500*(E16+F16))</f>
        <v>#N/A</v>
      </c>
      <c r="E16" s="107">
        <f>SUM(男子!$O$6:$O$50)</f>
        <v>0</v>
      </c>
      <c r="F16" s="108">
        <f>SUM(女子!$O$6:$O$50)</f>
        <v>0</v>
      </c>
      <c r="G16" s="2"/>
      <c r="H16" s="2"/>
      <c r="I16" s="2"/>
      <c r="J16" s="2"/>
      <c r="K16" s="2"/>
      <c r="L16" s="2"/>
    </row>
    <row r="17" spans="1:22" ht="21.75" hidden="1" customHeight="1" thickBot="1" x14ac:dyDescent="0.2">
      <c r="A17" s="2"/>
      <c r="B17" s="135"/>
      <c r="C17" s="136"/>
      <c r="D17" s="137"/>
      <c r="E17" s="138"/>
      <c r="F17" s="139"/>
      <c r="G17" s="2"/>
      <c r="H17" s="2"/>
      <c r="I17" s="2"/>
      <c r="J17" s="2"/>
      <c r="K17" s="2"/>
      <c r="L17" s="2"/>
    </row>
    <row r="18" spans="1:22" ht="19.5" customHeight="1" thickBot="1" x14ac:dyDescent="0.2">
      <c r="A18" s="2"/>
      <c r="B18" s="2"/>
      <c r="C18" s="105" t="s">
        <v>142</v>
      </c>
      <c r="D18" s="106" t="e">
        <f>SUM(D16:D17)</f>
        <v>#N/A</v>
      </c>
      <c r="E18" s="2"/>
      <c r="F18" s="2"/>
      <c r="G18" s="2"/>
      <c r="H18" s="2"/>
      <c r="I18" s="2"/>
      <c r="J18" s="2"/>
      <c r="K18" s="2"/>
      <c r="L18" s="2"/>
    </row>
    <row r="19" spans="1:22" ht="13.5" customHeight="1" x14ac:dyDescent="0.15">
      <c r="A19" s="2"/>
      <c r="B19" s="2"/>
      <c r="C19" s="103"/>
      <c r="D19" s="79"/>
      <c r="E19" s="2"/>
      <c r="F19" s="2"/>
      <c r="G19" s="2"/>
      <c r="H19" s="2"/>
      <c r="I19" s="2"/>
      <c r="J19" s="2"/>
      <c r="K19" s="2"/>
      <c r="L19" s="2"/>
    </row>
    <row r="20" spans="1:22" ht="22.5" hidden="1" customHeight="1" x14ac:dyDescent="0.15">
      <c r="A20" s="131" t="e">
        <f>VLOOKUP($C$3,学校データ,2,FALSE)</f>
        <v>#N/A</v>
      </c>
      <c r="B20" s="129">
        <f>C3</f>
        <v>0</v>
      </c>
      <c r="C20" s="129">
        <f>C8</f>
        <v>0</v>
      </c>
      <c r="D20" s="130">
        <f>E8</f>
        <v>0</v>
      </c>
      <c r="E20" s="129">
        <f>E16</f>
        <v>0</v>
      </c>
      <c r="F20" s="129">
        <f>F16</f>
        <v>0</v>
      </c>
      <c r="G20" s="129">
        <f>E17</f>
        <v>0</v>
      </c>
      <c r="H20" s="129">
        <f>F17</f>
        <v>0</v>
      </c>
      <c r="I20" s="129" t="e">
        <f>D18</f>
        <v>#N/A</v>
      </c>
      <c r="J20" s="129"/>
      <c r="K20" s="129"/>
      <c r="L20" s="2"/>
    </row>
    <row r="21" spans="1:22" ht="85.9" customHeight="1" x14ac:dyDescent="0.15">
      <c r="A21" s="2"/>
      <c r="B21" s="208" t="s">
        <v>167</v>
      </c>
      <c r="C21" s="209"/>
      <c r="D21" s="209"/>
      <c r="E21" s="209"/>
      <c r="F21" s="209"/>
      <c r="G21" s="209"/>
      <c r="H21" s="209"/>
      <c r="I21" s="209"/>
      <c r="J21" s="209"/>
      <c r="K21" s="2"/>
      <c r="L21" s="2"/>
    </row>
    <row r="22" spans="1:22" ht="133.5" customHeight="1" x14ac:dyDescent="0.15">
      <c r="A22" s="2"/>
      <c r="B22" s="210" t="s">
        <v>2257</v>
      </c>
      <c r="C22" s="210"/>
      <c r="D22" s="210"/>
      <c r="E22" s="210"/>
      <c r="F22" s="210"/>
      <c r="G22" s="210"/>
      <c r="H22" s="210"/>
      <c r="I22" s="210"/>
      <c r="J22" s="210"/>
      <c r="K22" s="2"/>
      <c r="L22" s="2"/>
    </row>
    <row r="23" spans="1:22" ht="38.25" customHeight="1" x14ac:dyDescent="0.15">
      <c r="A23" s="2"/>
      <c r="B23" s="206"/>
      <c r="C23" s="207"/>
      <c r="D23" s="207"/>
      <c r="E23" s="207"/>
      <c r="F23" s="207"/>
      <c r="G23" s="207"/>
      <c r="H23" s="124"/>
      <c r="I23" s="124"/>
      <c r="J23" s="2"/>
      <c r="K23" s="2"/>
      <c r="L23" s="2"/>
    </row>
    <row r="24" spans="1:22" ht="87" customHeight="1" x14ac:dyDescent="0.15">
      <c r="A24" s="2"/>
      <c r="B24" s="2"/>
      <c r="C24" s="2"/>
      <c r="D24" s="2"/>
      <c r="E24" s="2"/>
      <c r="F24" s="2"/>
      <c r="G24" s="2"/>
      <c r="H24" s="2"/>
      <c r="I24" s="2"/>
      <c r="J24" s="2"/>
      <c r="K24" s="2"/>
      <c r="L24" s="2"/>
    </row>
    <row r="25" spans="1:22" ht="13.5" customHeight="1" x14ac:dyDescent="0.15"/>
    <row r="26" spans="1:22" ht="13.5" customHeight="1" x14ac:dyDescent="0.15">
      <c r="G26" s="183"/>
      <c r="H26" s="184"/>
      <c r="I26" s="184"/>
    </row>
    <row r="27" spans="1:22" x14ac:dyDescent="0.15">
      <c r="A27">
        <v>1</v>
      </c>
      <c r="B27">
        <v>2</v>
      </c>
      <c r="C27">
        <v>3</v>
      </c>
      <c r="D27">
        <v>4</v>
      </c>
      <c r="E27">
        <v>5</v>
      </c>
      <c r="F27">
        <v>6</v>
      </c>
      <c r="G27" s="132">
        <v>7</v>
      </c>
      <c r="H27" s="132">
        <v>8</v>
      </c>
      <c r="I27" s="132">
        <v>9</v>
      </c>
      <c r="J27" s="132">
        <v>10</v>
      </c>
      <c r="K27" s="132"/>
      <c r="L27" s="132"/>
      <c r="M27" s="132"/>
    </row>
    <row r="28" spans="1:22" x14ac:dyDescent="0.15">
      <c r="A28" s="133" t="s">
        <v>65</v>
      </c>
      <c r="B28" s="133">
        <v>430001</v>
      </c>
      <c r="C28" s="133">
        <v>1</v>
      </c>
      <c r="D28" s="133">
        <v>40</v>
      </c>
      <c r="E28" s="133"/>
      <c r="F28" s="133"/>
      <c r="G28" s="185">
        <v>1</v>
      </c>
      <c r="H28" s="185">
        <v>25</v>
      </c>
      <c r="I28" s="185"/>
      <c r="J28" s="185"/>
      <c r="K28" s="132"/>
      <c r="L28" s="132" t="s">
        <v>65</v>
      </c>
      <c r="M28" s="132">
        <v>40</v>
      </c>
      <c r="N28">
        <v>1</v>
      </c>
      <c r="O28" t="s">
        <v>149</v>
      </c>
      <c r="P28">
        <v>40</v>
      </c>
      <c r="T28">
        <v>1</v>
      </c>
      <c r="U28" t="s">
        <v>149</v>
      </c>
      <c r="V28">
        <v>25</v>
      </c>
    </row>
    <row r="29" spans="1:22" x14ac:dyDescent="0.15">
      <c r="A29" s="133" t="s">
        <v>67</v>
      </c>
      <c r="B29" s="133">
        <v>430002</v>
      </c>
      <c r="C29" s="133">
        <v>41</v>
      </c>
      <c r="D29" s="133">
        <v>65</v>
      </c>
      <c r="E29" s="133"/>
      <c r="F29" s="133"/>
      <c r="G29" s="185">
        <v>26</v>
      </c>
      <c r="H29" s="185">
        <v>50</v>
      </c>
      <c r="I29" s="185"/>
      <c r="J29" s="185"/>
      <c r="K29" s="132"/>
      <c r="L29" s="132" t="s">
        <v>67</v>
      </c>
      <c r="M29" s="132">
        <v>25</v>
      </c>
      <c r="N29">
        <v>41</v>
      </c>
      <c r="O29" t="s">
        <v>149</v>
      </c>
      <c r="P29">
        <v>65</v>
      </c>
      <c r="T29">
        <v>26</v>
      </c>
      <c r="U29" t="s">
        <v>149</v>
      </c>
      <c r="V29">
        <v>50</v>
      </c>
    </row>
    <row r="30" spans="1:22" x14ac:dyDescent="0.15">
      <c r="A30" s="133" t="s">
        <v>133</v>
      </c>
      <c r="B30" s="133">
        <v>430003</v>
      </c>
      <c r="C30" s="133">
        <v>66</v>
      </c>
      <c r="D30" s="133">
        <v>90</v>
      </c>
      <c r="E30" s="133">
        <v>1261</v>
      </c>
      <c r="F30" s="133">
        <v>1270</v>
      </c>
      <c r="G30" s="185">
        <v>51</v>
      </c>
      <c r="H30" s="185">
        <v>70</v>
      </c>
      <c r="I30" s="185"/>
      <c r="J30" s="185"/>
      <c r="K30" s="132"/>
      <c r="L30" s="132" t="s">
        <v>133</v>
      </c>
      <c r="M30" s="132">
        <v>25</v>
      </c>
      <c r="N30">
        <v>66</v>
      </c>
      <c r="O30" t="s">
        <v>149</v>
      </c>
      <c r="P30">
        <v>90</v>
      </c>
      <c r="T30">
        <v>51</v>
      </c>
      <c r="U30" t="s">
        <v>149</v>
      </c>
      <c r="V30">
        <v>70</v>
      </c>
    </row>
    <row r="31" spans="1:22" x14ac:dyDescent="0.15">
      <c r="A31" s="133" t="s">
        <v>134</v>
      </c>
      <c r="B31" s="133">
        <v>430004</v>
      </c>
      <c r="C31" s="133">
        <v>91</v>
      </c>
      <c r="D31" s="133">
        <v>135</v>
      </c>
      <c r="E31" s="133"/>
      <c r="F31" s="133"/>
      <c r="G31" s="185">
        <v>71</v>
      </c>
      <c r="H31" s="185">
        <v>90</v>
      </c>
      <c r="I31" s="185"/>
      <c r="J31" s="185"/>
      <c r="K31" s="132"/>
      <c r="L31" s="132" t="s">
        <v>134</v>
      </c>
      <c r="M31" s="132">
        <v>45</v>
      </c>
      <c r="N31">
        <v>91</v>
      </c>
      <c r="O31" t="s">
        <v>149</v>
      </c>
      <c r="P31">
        <v>135</v>
      </c>
      <c r="T31">
        <v>71</v>
      </c>
      <c r="U31" t="s">
        <v>149</v>
      </c>
      <c r="V31">
        <v>90</v>
      </c>
    </row>
    <row r="32" spans="1:22" x14ac:dyDescent="0.15">
      <c r="A32" s="133" t="s">
        <v>69</v>
      </c>
      <c r="B32" s="133">
        <v>430005</v>
      </c>
      <c r="C32" s="133">
        <v>136</v>
      </c>
      <c r="D32" s="133">
        <v>155</v>
      </c>
      <c r="E32" s="133"/>
      <c r="F32" s="133"/>
      <c r="G32" s="185">
        <v>91</v>
      </c>
      <c r="H32" s="185">
        <v>135</v>
      </c>
      <c r="I32" s="185"/>
      <c r="J32" s="185"/>
      <c r="K32" s="132"/>
      <c r="L32" s="132" t="s">
        <v>69</v>
      </c>
      <c r="M32" s="132">
        <v>20</v>
      </c>
      <c r="N32">
        <v>136</v>
      </c>
      <c r="O32" t="s">
        <v>149</v>
      </c>
      <c r="P32">
        <v>155</v>
      </c>
      <c r="T32">
        <v>91</v>
      </c>
      <c r="U32" t="s">
        <v>149</v>
      </c>
      <c r="V32">
        <v>135</v>
      </c>
    </row>
    <row r="33" spans="1:22" x14ac:dyDescent="0.15">
      <c r="A33" s="133" t="s">
        <v>33</v>
      </c>
      <c r="B33" s="133">
        <v>430006</v>
      </c>
      <c r="C33" s="133">
        <v>156</v>
      </c>
      <c r="D33" s="133">
        <v>220</v>
      </c>
      <c r="E33" s="133"/>
      <c r="F33" s="133"/>
      <c r="G33" s="185">
        <v>136</v>
      </c>
      <c r="H33" s="185">
        <v>160</v>
      </c>
      <c r="I33" s="185"/>
      <c r="J33" s="185"/>
      <c r="K33" s="132"/>
      <c r="L33" s="132" t="s">
        <v>33</v>
      </c>
      <c r="M33" s="132">
        <v>65</v>
      </c>
      <c r="N33">
        <v>156</v>
      </c>
      <c r="O33" t="s">
        <v>149</v>
      </c>
      <c r="P33">
        <v>220</v>
      </c>
      <c r="T33">
        <v>136</v>
      </c>
      <c r="U33" t="s">
        <v>149</v>
      </c>
      <c r="V33">
        <v>160</v>
      </c>
    </row>
    <row r="34" spans="1:22" x14ac:dyDescent="0.15">
      <c r="A34" s="133" t="s">
        <v>31</v>
      </c>
      <c r="B34" s="133">
        <v>430007</v>
      </c>
      <c r="C34" s="133">
        <v>221</v>
      </c>
      <c r="D34" s="133">
        <v>240</v>
      </c>
      <c r="E34" s="133"/>
      <c r="F34" s="133"/>
      <c r="G34" s="185">
        <v>161</v>
      </c>
      <c r="H34" s="185">
        <v>180</v>
      </c>
      <c r="I34" s="185"/>
      <c r="J34" s="185"/>
      <c r="K34" s="132"/>
      <c r="L34" s="132" t="s">
        <v>31</v>
      </c>
      <c r="M34" s="132">
        <v>20</v>
      </c>
      <c r="N34">
        <v>221</v>
      </c>
      <c r="O34" t="s">
        <v>149</v>
      </c>
      <c r="P34">
        <v>240</v>
      </c>
      <c r="T34">
        <v>161</v>
      </c>
      <c r="U34" t="s">
        <v>149</v>
      </c>
      <c r="V34">
        <v>180</v>
      </c>
    </row>
    <row r="35" spans="1:22" x14ac:dyDescent="0.15">
      <c r="A35" s="133" t="s">
        <v>68</v>
      </c>
      <c r="B35" s="133">
        <v>430008</v>
      </c>
      <c r="C35" s="133">
        <v>241</v>
      </c>
      <c r="D35" s="133">
        <v>270</v>
      </c>
      <c r="E35" s="133"/>
      <c r="F35" s="133"/>
      <c r="G35" s="185">
        <v>181</v>
      </c>
      <c r="H35" s="185">
        <v>205</v>
      </c>
      <c r="I35" s="185"/>
      <c r="J35" s="185"/>
      <c r="K35" s="132"/>
      <c r="L35" s="132" t="s">
        <v>68</v>
      </c>
      <c r="M35" s="132">
        <v>30</v>
      </c>
      <c r="N35">
        <v>241</v>
      </c>
      <c r="O35" t="s">
        <v>149</v>
      </c>
      <c r="P35">
        <v>270</v>
      </c>
      <c r="T35">
        <v>181</v>
      </c>
      <c r="U35" t="s">
        <v>149</v>
      </c>
      <c r="V35">
        <v>205</v>
      </c>
    </row>
    <row r="36" spans="1:22" x14ac:dyDescent="0.15">
      <c r="A36" s="133" t="s">
        <v>126</v>
      </c>
      <c r="B36" s="133">
        <v>430009</v>
      </c>
      <c r="C36" s="133">
        <v>271</v>
      </c>
      <c r="D36" s="133">
        <v>280</v>
      </c>
      <c r="E36" s="133"/>
      <c r="F36" s="133"/>
      <c r="G36" s="185">
        <v>206</v>
      </c>
      <c r="H36" s="185">
        <v>215</v>
      </c>
      <c r="I36" s="185"/>
      <c r="J36" s="185"/>
      <c r="K36" s="132"/>
      <c r="L36" s="132" t="s">
        <v>126</v>
      </c>
      <c r="M36" s="132">
        <v>10</v>
      </c>
      <c r="N36">
        <v>271</v>
      </c>
      <c r="O36" t="s">
        <v>149</v>
      </c>
      <c r="P36">
        <v>280</v>
      </c>
      <c r="T36">
        <v>206</v>
      </c>
      <c r="U36" t="s">
        <v>149</v>
      </c>
      <c r="V36">
        <v>215</v>
      </c>
    </row>
    <row r="37" spans="1:22" x14ac:dyDescent="0.15">
      <c r="A37" s="133" t="s">
        <v>97</v>
      </c>
      <c r="B37" s="133">
        <v>430010</v>
      </c>
      <c r="C37" s="133">
        <v>281</v>
      </c>
      <c r="D37" s="133">
        <v>320</v>
      </c>
      <c r="E37" s="133"/>
      <c r="F37" s="133"/>
      <c r="G37" s="185">
        <v>216</v>
      </c>
      <c r="H37" s="185">
        <v>240</v>
      </c>
      <c r="I37" s="185"/>
      <c r="J37" s="185"/>
      <c r="K37" s="132"/>
      <c r="L37" s="132" t="s">
        <v>97</v>
      </c>
      <c r="M37" s="132">
        <v>40</v>
      </c>
      <c r="N37">
        <v>281</v>
      </c>
      <c r="O37" t="s">
        <v>149</v>
      </c>
      <c r="P37">
        <v>320</v>
      </c>
      <c r="T37">
        <v>216</v>
      </c>
      <c r="U37" t="s">
        <v>149</v>
      </c>
      <c r="V37">
        <v>240</v>
      </c>
    </row>
    <row r="38" spans="1:22" x14ac:dyDescent="0.15">
      <c r="A38" s="133" t="s">
        <v>98</v>
      </c>
      <c r="B38" s="133">
        <v>430011</v>
      </c>
      <c r="C38" s="133">
        <v>321</v>
      </c>
      <c r="D38" s="133">
        <v>345</v>
      </c>
      <c r="E38" s="133"/>
      <c r="F38" s="133"/>
      <c r="G38" s="185">
        <v>241</v>
      </c>
      <c r="H38" s="185">
        <v>260</v>
      </c>
      <c r="I38" s="185"/>
      <c r="J38" s="185"/>
      <c r="K38" s="132"/>
      <c r="L38" s="132" t="s">
        <v>98</v>
      </c>
      <c r="M38" s="132">
        <v>25</v>
      </c>
      <c r="N38">
        <v>321</v>
      </c>
      <c r="O38" t="s">
        <v>149</v>
      </c>
      <c r="P38">
        <v>345</v>
      </c>
      <c r="T38">
        <v>241</v>
      </c>
      <c r="U38" t="s">
        <v>149</v>
      </c>
      <c r="V38">
        <v>260</v>
      </c>
    </row>
    <row r="39" spans="1:22" x14ac:dyDescent="0.15">
      <c r="A39" s="133" t="s">
        <v>153</v>
      </c>
      <c r="B39" s="133">
        <v>430012</v>
      </c>
      <c r="C39" s="133">
        <v>346</v>
      </c>
      <c r="D39" s="133">
        <v>360</v>
      </c>
      <c r="E39" s="133"/>
      <c r="F39" s="133"/>
      <c r="G39" s="185">
        <v>261</v>
      </c>
      <c r="H39" s="185">
        <v>275</v>
      </c>
      <c r="I39" s="185"/>
      <c r="J39" s="185"/>
      <c r="K39" s="132"/>
      <c r="L39" s="132" t="s">
        <v>153</v>
      </c>
      <c r="M39" s="132">
        <v>15</v>
      </c>
      <c r="N39">
        <v>346</v>
      </c>
      <c r="O39" t="s">
        <v>149</v>
      </c>
      <c r="P39">
        <v>360</v>
      </c>
      <c r="T39">
        <v>261</v>
      </c>
      <c r="U39" t="s">
        <v>149</v>
      </c>
      <c r="V39">
        <v>275</v>
      </c>
    </row>
    <row r="40" spans="1:22" x14ac:dyDescent="0.15">
      <c r="A40" s="133" t="s">
        <v>32</v>
      </c>
      <c r="B40" s="133">
        <v>430013</v>
      </c>
      <c r="C40" s="133">
        <v>361</v>
      </c>
      <c r="D40" s="133">
        <v>390</v>
      </c>
      <c r="E40" s="133"/>
      <c r="F40" s="133"/>
      <c r="G40" s="185">
        <v>276</v>
      </c>
      <c r="H40" s="185">
        <v>295</v>
      </c>
      <c r="I40" s="185"/>
      <c r="J40" s="185"/>
      <c r="K40" s="132"/>
      <c r="L40" s="132" t="s">
        <v>32</v>
      </c>
      <c r="M40" s="132">
        <v>30</v>
      </c>
      <c r="N40">
        <v>361</v>
      </c>
      <c r="O40" t="s">
        <v>149</v>
      </c>
      <c r="P40">
        <v>390</v>
      </c>
      <c r="T40">
        <v>276</v>
      </c>
      <c r="U40" t="s">
        <v>149</v>
      </c>
      <c r="V40">
        <v>295</v>
      </c>
    </row>
    <row r="41" spans="1:22" x14ac:dyDescent="0.15">
      <c r="A41" s="133" t="s">
        <v>70</v>
      </c>
      <c r="B41" s="133">
        <v>430014</v>
      </c>
      <c r="C41" s="133">
        <v>391</v>
      </c>
      <c r="D41" s="133">
        <v>410</v>
      </c>
      <c r="E41" s="133"/>
      <c r="F41" s="133"/>
      <c r="G41" s="185">
        <v>296</v>
      </c>
      <c r="H41" s="185">
        <v>310</v>
      </c>
      <c r="I41" s="185"/>
      <c r="J41" s="185"/>
      <c r="K41" s="132"/>
      <c r="L41" s="132" t="s">
        <v>70</v>
      </c>
      <c r="M41" s="132">
        <v>20</v>
      </c>
      <c r="N41">
        <v>391</v>
      </c>
      <c r="O41" t="s">
        <v>149</v>
      </c>
      <c r="P41">
        <v>410</v>
      </c>
      <c r="T41">
        <v>296</v>
      </c>
      <c r="U41" t="s">
        <v>149</v>
      </c>
      <c r="V41">
        <v>310</v>
      </c>
    </row>
    <row r="42" spans="1:22" x14ac:dyDescent="0.15">
      <c r="A42" s="133" t="s">
        <v>71</v>
      </c>
      <c r="B42" s="133">
        <v>430015</v>
      </c>
      <c r="C42" s="133">
        <v>411</v>
      </c>
      <c r="D42" s="133">
        <v>455</v>
      </c>
      <c r="E42" s="133"/>
      <c r="F42" s="133"/>
      <c r="G42" s="185">
        <v>311</v>
      </c>
      <c r="H42" s="185">
        <v>325</v>
      </c>
      <c r="I42" s="185"/>
      <c r="J42" s="185"/>
      <c r="K42" s="132"/>
      <c r="L42" s="132" t="s">
        <v>71</v>
      </c>
      <c r="M42" s="132">
        <v>45</v>
      </c>
      <c r="N42">
        <v>411</v>
      </c>
      <c r="O42" t="s">
        <v>149</v>
      </c>
      <c r="P42">
        <v>455</v>
      </c>
      <c r="T42">
        <v>311</v>
      </c>
      <c r="U42" t="s">
        <v>149</v>
      </c>
      <c r="V42">
        <v>325</v>
      </c>
    </row>
    <row r="43" spans="1:22" x14ac:dyDescent="0.15">
      <c r="A43" s="133" t="s">
        <v>73</v>
      </c>
      <c r="B43" s="133">
        <v>430016</v>
      </c>
      <c r="C43" s="133">
        <v>456</v>
      </c>
      <c r="D43" s="133">
        <v>470</v>
      </c>
      <c r="E43" s="133"/>
      <c r="F43" s="133"/>
      <c r="G43" s="185">
        <v>326</v>
      </c>
      <c r="H43" s="185">
        <v>335</v>
      </c>
      <c r="I43" s="185"/>
      <c r="J43" s="185"/>
      <c r="K43" s="132"/>
      <c r="L43" s="132" t="s">
        <v>73</v>
      </c>
      <c r="M43" s="132">
        <v>15</v>
      </c>
      <c r="N43">
        <v>456</v>
      </c>
      <c r="O43" t="s">
        <v>149</v>
      </c>
      <c r="P43">
        <v>470</v>
      </c>
      <c r="T43">
        <v>326</v>
      </c>
      <c r="U43" t="s">
        <v>149</v>
      </c>
      <c r="V43">
        <v>335</v>
      </c>
    </row>
    <row r="44" spans="1:22" x14ac:dyDescent="0.15">
      <c r="A44" s="133" t="s">
        <v>72</v>
      </c>
      <c r="B44" s="133">
        <v>430017</v>
      </c>
      <c r="C44" s="133">
        <v>471</v>
      </c>
      <c r="D44" s="133">
        <v>505</v>
      </c>
      <c r="E44" s="133"/>
      <c r="F44" s="133"/>
      <c r="G44" s="185">
        <v>336</v>
      </c>
      <c r="H44" s="185">
        <v>360</v>
      </c>
      <c r="I44" s="185"/>
      <c r="J44" s="185"/>
      <c r="K44" s="132"/>
      <c r="L44" s="132" t="s">
        <v>72</v>
      </c>
      <c r="M44" s="132">
        <v>35</v>
      </c>
      <c r="N44">
        <v>471</v>
      </c>
      <c r="O44" t="s">
        <v>149</v>
      </c>
      <c r="P44">
        <v>505</v>
      </c>
      <c r="T44">
        <v>336</v>
      </c>
      <c r="U44" t="s">
        <v>149</v>
      </c>
      <c r="V44">
        <v>360</v>
      </c>
    </row>
    <row r="45" spans="1:22" x14ac:dyDescent="0.15">
      <c r="A45" s="133" t="s">
        <v>74</v>
      </c>
      <c r="B45" s="133">
        <v>430018</v>
      </c>
      <c r="C45" s="133">
        <v>506</v>
      </c>
      <c r="D45" s="133">
        <v>520</v>
      </c>
      <c r="E45" s="133"/>
      <c r="F45" s="133"/>
      <c r="G45" s="185">
        <v>361</v>
      </c>
      <c r="H45" s="185">
        <v>370</v>
      </c>
      <c r="I45" s="185"/>
      <c r="J45" s="185"/>
      <c r="K45" s="132"/>
      <c r="L45" s="132" t="s">
        <v>74</v>
      </c>
      <c r="M45" s="132">
        <v>15</v>
      </c>
      <c r="N45">
        <v>506</v>
      </c>
      <c r="O45" t="s">
        <v>149</v>
      </c>
      <c r="P45">
        <v>520</v>
      </c>
      <c r="T45">
        <v>361</v>
      </c>
      <c r="U45" t="s">
        <v>149</v>
      </c>
      <c r="V45">
        <v>370</v>
      </c>
    </row>
    <row r="46" spans="1:22" x14ac:dyDescent="0.15">
      <c r="A46" s="133" t="s">
        <v>75</v>
      </c>
      <c r="B46" s="133">
        <v>430019</v>
      </c>
      <c r="C46" s="133">
        <v>521</v>
      </c>
      <c r="D46" s="133">
        <v>535</v>
      </c>
      <c r="E46" s="133"/>
      <c r="F46" s="133"/>
      <c r="G46" s="185">
        <v>371</v>
      </c>
      <c r="H46" s="185">
        <v>380</v>
      </c>
      <c r="I46" s="185"/>
      <c r="J46" s="185"/>
      <c r="K46" s="132"/>
      <c r="L46" s="132" t="s">
        <v>75</v>
      </c>
      <c r="M46" s="132">
        <v>15</v>
      </c>
      <c r="N46">
        <v>521</v>
      </c>
      <c r="O46" t="s">
        <v>149</v>
      </c>
      <c r="P46">
        <v>535</v>
      </c>
      <c r="T46">
        <v>371</v>
      </c>
      <c r="U46" t="s">
        <v>149</v>
      </c>
      <c r="V46">
        <v>380</v>
      </c>
    </row>
    <row r="47" spans="1:22" x14ac:dyDescent="0.15">
      <c r="A47" s="133" t="s">
        <v>76</v>
      </c>
      <c r="B47" s="133">
        <v>430020</v>
      </c>
      <c r="C47" s="133">
        <v>536</v>
      </c>
      <c r="D47" s="133">
        <v>550</v>
      </c>
      <c r="E47" s="133"/>
      <c r="F47" s="133"/>
      <c r="G47" s="185">
        <v>381</v>
      </c>
      <c r="H47" s="185">
        <v>395</v>
      </c>
      <c r="I47" s="185"/>
      <c r="J47" s="185"/>
      <c r="K47" s="132"/>
      <c r="L47" s="132" t="s">
        <v>76</v>
      </c>
      <c r="M47" s="132">
        <v>15</v>
      </c>
      <c r="N47">
        <v>536</v>
      </c>
      <c r="O47" t="s">
        <v>149</v>
      </c>
      <c r="P47">
        <v>550</v>
      </c>
      <c r="T47">
        <v>381</v>
      </c>
      <c r="U47" t="s">
        <v>149</v>
      </c>
      <c r="V47">
        <v>395</v>
      </c>
    </row>
    <row r="48" spans="1:22" x14ac:dyDescent="0.15">
      <c r="A48" s="133" t="s">
        <v>77</v>
      </c>
      <c r="B48" s="133">
        <v>430021</v>
      </c>
      <c r="C48" s="133">
        <v>551</v>
      </c>
      <c r="D48" s="133">
        <v>575</v>
      </c>
      <c r="E48" s="133"/>
      <c r="F48" s="133"/>
      <c r="G48" s="185">
        <v>396</v>
      </c>
      <c r="H48" s="185">
        <v>415</v>
      </c>
      <c r="I48" s="185"/>
      <c r="J48" s="185"/>
      <c r="K48" s="132"/>
      <c r="L48" s="132" t="s">
        <v>77</v>
      </c>
      <c r="M48" s="132">
        <v>25</v>
      </c>
      <c r="N48">
        <v>551</v>
      </c>
      <c r="O48" t="s">
        <v>149</v>
      </c>
      <c r="P48">
        <v>575</v>
      </c>
      <c r="T48">
        <v>396</v>
      </c>
      <c r="U48" t="s">
        <v>149</v>
      </c>
      <c r="V48">
        <v>415</v>
      </c>
    </row>
    <row r="49" spans="1:22" x14ac:dyDescent="0.15">
      <c r="A49" s="133" t="s">
        <v>78</v>
      </c>
      <c r="B49" s="133">
        <v>430022</v>
      </c>
      <c r="C49" s="133">
        <v>576</v>
      </c>
      <c r="D49" s="133">
        <v>605</v>
      </c>
      <c r="E49" s="133"/>
      <c r="F49" s="133"/>
      <c r="G49" s="185">
        <v>416</v>
      </c>
      <c r="H49" s="185">
        <v>430</v>
      </c>
      <c r="I49" s="185"/>
      <c r="J49" s="185"/>
      <c r="K49" s="132"/>
      <c r="L49" s="132" t="s">
        <v>78</v>
      </c>
      <c r="M49" s="132">
        <v>30</v>
      </c>
      <c r="N49">
        <v>576</v>
      </c>
      <c r="O49" t="s">
        <v>149</v>
      </c>
      <c r="P49">
        <v>605</v>
      </c>
      <c r="T49">
        <v>416</v>
      </c>
      <c r="U49" t="s">
        <v>149</v>
      </c>
      <c r="V49">
        <v>430</v>
      </c>
    </row>
    <row r="50" spans="1:22" x14ac:dyDescent="0.15">
      <c r="A50" s="133" t="s">
        <v>156</v>
      </c>
      <c r="B50" s="133">
        <v>430023</v>
      </c>
      <c r="C50" s="133">
        <v>606</v>
      </c>
      <c r="D50" s="133">
        <v>620</v>
      </c>
      <c r="E50" s="133"/>
      <c r="F50" s="133"/>
      <c r="G50" s="185">
        <v>431</v>
      </c>
      <c r="H50" s="185">
        <v>450</v>
      </c>
      <c r="I50" s="185"/>
      <c r="J50" s="185"/>
      <c r="K50" s="132"/>
      <c r="L50" s="132" t="s">
        <v>156</v>
      </c>
      <c r="M50" s="132">
        <v>15</v>
      </c>
      <c r="N50">
        <v>606</v>
      </c>
      <c r="O50" t="s">
        <v>149</v>
      </c>
      <c r="P50">
        <v>620</v>
      </c>
      <c r="T50">
        <v>431</v>
      </c>
      <c r="U50" t="s">
        <v>149</v>
      </c>
      <c r="V50">
        <v>450</v>
      </c>
    </row>
    <row r="51" spans="1:22" x14ac:dyDescent="0.15">
      <c r="A51" s="133" t="s">
        <v>79</v>
      </c>
      <c r="B51" s="133">
        <v>430024</v>
      </c>
      <c r="C51" s="133">
        <v>621</v>
      </c>
      <c r="D51" s="133">
        <v>645</v>
      </c>
      <c r="E51" s="133"/>
      <c r="F51" s="133"/>
      <c r="G51" s="185">
        <v>451</v>
      </c>
      <c r="H51" s="185">
        <v>460</v>
      </c>
      <c r="I51" s="185"/>
      <c r="J51" s="185"/>
      <c r="K51" s="132"/>
      <c r="L51" s="132" t="s">
        <v>79</v>
      </c>
      <c r="M51" s="132">
        <v>25</v>
      </c>
      <c r="N51">
        <v>621</v>
      </c>
      <c r="O51" t="s">
        <v>149</v>
      </c>
      <c r="P51">
        <v>645</v>
      </c>
      <c r="T51">
        <v>451</v>
      </c>
      <c r="U51" t="s">
        <v>149</v>
      </c>
      <c r="V51">
        <v>460</v>
      </c>
    </row>
    <row r="52" spans="1:22" x14ac:dyDescent="0.15">
      <c r="A52" s="133" t="s">
        <v>80</v>
      </c>
      <c r="B52" s="133">
        <v>430025</v>
      </c>
      <c r="C52" s="133">
        <v>646</v>
      </c>
      <c r="D52" s="133">
        <v>665</v>
      </c>
      <c r="E52" s="133"/>
      <c r="F52" s="133"/>
      <c r="G52" s="185">
        <v>461</v>
      </c>
      <c r="H52" s="185">
        <v>475</v>
      </c>
      <c r="I52" s="185"/>
      <c r="J52" s="185"/>
      <c r="K52" s="132"/>
      <c r="L52" s="132" t="s">
        <v>80</v>
      </c>
      <c r="M52" s="132">
        <v>20</v>
      </c>
      <c r="N52">
        <v>646</v>
      </c>
      <c r="O52" t="s">
        <v>149</v>
      </c>
      <c r="P52">
        <v>665</v>
      </c>
      <c r="T52">
        <v>461</v>
      </c>
      <c r="U52" t="s">
        <v>149</v>
      </c>
      <c r="V52">
        <v>475</v>
      </c>
    </row>
    <row r="53" spans="1:22" x14ac:dyDescent="0.15">
      <c r="A53" s="133" t="s">
        <v>81</v>
      </c>
      <c r="B53" s="133">
        <v>430026</v>
      </c>
      <c r="C53" s="133">
        <v>666</v>
      </c>
      <c r="D53" s="133">
        <v>680</v>
      </c>
      <c r="E53" s="133"/>
      <c r="F53" s="133"/>
      <c r="G53" s="185">
        <v>476</v>
      </c>
      <c r="H53" s="185">
        <v>485</v>
      </c>
      <c r="I53" s="185"/>
      <c r="J53" s="185"/>
      <c r="K53" s="132"/>
      <c r="L53" s="132" t="s">
        <v>81</v>
      </c>
      <c r="M53" s="132">
        <v>15</v>
      </c>
      <c r="N53">
        <v>666</v>
      </c>
      <c r="O53" t="s">
        <v>149</v>
      </c>
      <c r="P53">
        <v>680</v>
      </c>
      <c r="T53">
        <v>476</v>
      </c>
      <c r="U53" t="s">
        <v>149</v>
      </c>
      <c r="V53">
        <v>485</v>
      </c>
    </row>
    <row r="54" spans="1:22" x14ac:dyDescent="0.15">
      <c r="A54" s="133" t="s">
        <v>82</v>
      </c>
      <c r="B54" s="133">
        <v>430027</v>
      </c>
      <c r="C54" s="133">
        <v>681</v>
      </c>
      <c r="D54" s="133">
        <v>695</v>
      </c>
      <c r="E54" s="133"/>
      <c r="F54" s="133"/>
      <c r="G54" s="185">
        <v>486</v>
      </c>
      <c r="H54" s="185">
        <v>495</v>
      </c>
      <c r="I54" s="185"/>
      <c r="J54" s="185"/>
      <c r="K54" s="132"/>
      <c r="L54" s="132" t="s">
        <v>82</v>
      </c>
      <c r="M54" s="132">
        <v>15</v>
      </c>
      <c r="N54">
        <v>681</v>
      </c>
      <c r="O54" t="s">
        <v>149</v>
      </c>
      <c r="P54">
        <v>695</v>
      </c>
      <c r="T54">
        <v>486</v>
      </c>
      <c r="U54" t="s">
        <v>149</v>
      </c>
      <c r="V54">
        <v>495</v>
      </c>
    </row>
    <row r="55" spans="1:22" x14ac:dyDescent="0.15">
      <c r="A55" s="133" t="s">
        <v>83</v>
      </c>
      <c r="B55" s="133">
        <v>430028</v>
      </c>
      <c r="C55" s="133">
        <v>696</v>
      </c>
      <c r="D55" s="133">
        <v>715</v>
      </c>
      <c r="E55" s="133"/>
      <c r="F55" s="133"/>
      <c r="G55" s="185">
        <v>496</v>
      </c>
      <c r="H55" s="185">
        <v>505</v>
      </c>
      <c r="I55" s="185"/>
      <c r="J55" s="185"/>
      <c r="K55" s="132"/>
      <c r="L55" s="132" t="s">
        <v>83</v>
      </c>
      <c r="M55" s="132">
        <v>20</v>
      </c>
      <c r="N55">
        <v>696</v>
      </c>
      <c r="O55" t="s">
        <v>149</v>
      </c>
      <c r="P55">
        <v>715</v>
      </c>
      <c r="T55">
        <v>496</v>
      </c>
      <c r="U55" t="s">
        <v>149</v>
      </c>
      <c r="V55">
        <v>505</v>
      </c>
    </row>
    <row r="56" spans="1:22" x14ac:dyDescent="0.15">
      <c r="A56" s="133" t="s">
        <v>84</v>
      </c>
      <c r="B56" s="133">
        <v>430029</v>
      </c>
      <c r="C56" s="133">
        <v>716</v>
      </c>
      <c r="D56" s="133">
        <v>740</v>
      </c>
      <c r="E56" s="133"/>
      <c r="F56" s="133"/>
      <c r="G56" s="185">
        <v>506</v>
      </c>
      <c r="H56" s="185">
        <v>525</v>
      </c>
      <c r="I56" s="185"/>
      <c r="J56" s="185"/>
      <c r="K56" s="132"/>
      <c r="L56" s="132" t="s">
        <v>84</v>
      </c>
      <c r="M56" s="132">
        <v>25</v>
      </c>
      <c r="N56">
        <v>716</v>
      </c>
      <c r="O56" t="s">
        <v>149</v>
      </c>
      <c r="P56">
        <v>740</v>
      </c>
      <c r="T56">
        <v>506</v>
      </c>
      <c r="U56" t="s">
        <v>149</v>
      </c>
      <c r="V56">
        <v>525</v>
      </c>
    </row>
    <row r="57" spans="1:22" x14ac:dyDescent="0.15">
      <c r="A57" s="133" t="s">
        <v>85</v>
      </c>
      <c r="B57" s="133">
        <v>430030</v>
      </c>
      <c r="C57" s="133">
        <v>741</v>
      </c>
      <c r="D57" s="133">
        <v>755</v>
      </c>
      <c r="E57" s="133"/>
      <c r="F57" s="133"/>
      <c r="G57" s="185">
        <v>526</v>
      </c>
      <c r="H57" s="185">
        <v>540</v>
      </c>
      <c r="I57" s="185"/>
      <c r="J57" s="185"/>
      <c r="K57" s="132"/>
      <c r="L57" s="132" t="s">
        <v>85</v>
      </c>
      <c r="M57" s="132">
        <v>15</v>
      </c>
      <c r="N57">
        <v>741</v>
      </c>
      <c r="O57" t="s">
        <v>149</v>
      </c>
      <c r="P57">
        <v>755</v>
      </c>
      <c r="T57">
        <v>526</v>
      </c>
      <c r="U57" t="s">
        <v>149</v>
      </c>
      <c r="V57">
        <v>540</v>
      </c>
    </row>
    <row r="58" spans="1:22" x14ac:dyDescent="0.15">
      <c r="A58" s="133" t="s">
        <v>86</v>
      </c>
      <c r="B58" s="133">
        <v>430031</v>
      </c>
      <c r="C58" s="133">
        <v>756</v>
      </c>
      <c r="D58" s="133">
        <v>785</v>
      </c>
      <c r="E58" s="133"/>
      <c r="F58" s="133"/>
      <c r="G58" s="185">
        <v>541</v>
      </c>
      <c r="H58" s="185">
        <v>550</v>
      </c>
      <c r="I58" s="185"/>
      <c r="J58" s="185"/>
      <c r="K58" s="132"/>
      <c r="L58" s="132" t="s">
        <v>86</v>
      </c>
      <c r="M58" s="132">
        <v>30</v>
      </c>
      <c r="N58">
        <v>756</v>
      </c>
      <c r="O58" t="s">
        <v>149</v>
      </c>
      <c r="P58">
        <v>785</v>
      </c>
      <c r="T58">
        <v>541</v>
      </c>
      <c r="U58" t="s">
        <v>149</v>
      </c>
      <c r="V58">
        <v>550</v>
      </c>
    </row>
    <row r="59" spans="1:22" x14ac:dyDescent="0.15">
      <c r="A59" s="133" t="s">
        <v>87</v>
      </c>
      <c r="B59" s="133">
        <v>430032</v>
      </c>
      <c r="C59" s="133">
        <v>786</v>
      </c>
      <c r="D59" s="133">
        <v>820</v>
      </c>
      <c r="E59" s="133"/>
      <c r="F59" s="133"/>
      <c r="G59" s="185">
        <v>551</v>
      </c>
      <c r="H59" s="185">
        <v>575</v>
      </c>
      <c r="I59" s="185"/>
      <c r="J59" s="185"/>
      <c r="K59" s="132"/>
      <c r="L59" s="132" t="s">
        <v>87</v>
      </c>
      <c r="M59" s="132">
        <v>35</v>
      </c>
      <c r="N59">
        <v>786</v>
      </c>
      <c r="O59" t="s">
        <v>149</v>
      </c>
      <c r="P59">
        <v>820</v>
      </c>
      <c r="T59">
        <v>551</v>
      </c>
      <c r="U59" t="s">
        <v>149</v>
      </c>
      <c r="V59">
        <v>575</v>
      </c>
    </row>
    <row r="60" spans="1:22" x14ac:dyDescent="0.15">
      <c r="A60" s="133" t="s">
        <v>89</v>
      </c>
      <c r="B60" s="133">
        <v>430033</v>
      </c>
      <c r="C60" s="133">
        <v>821</v>
      </c>
      <c r="D60" s="133">
        <v>860</v>
      </c>
      <c r="E60" s="133"/>
      <c r="F60" s="133"/>
      <c r="G60" s="185">
        <v>576</v>
      </c>
      <c r="H60" s="185">
        <v>595</v>
      </c>
      <c r="I60" s="185"/>
      <c r="J60" s="185"/>
      <c r="K60" s="132"/>
      <c r="L60" s="132" t="s">
        <v>89</v>
      </c>
      <c r="M60" s="132">
        <v>40</v>
      </c>
      <c r="N60">
        <v>821</v>
      </c>
      <c r="O60" t="s">
        <v>149</v>
      </c>
      <c r="P60">
        <v>860</v>
      </c>
      <c r="T60">
        <v>576</v>
      </c>
      <c r="U60" t="s">
        <v>149</v>
      </c>
      <c r="V60">
        <v>595</v>
      </c>
    </row>
    <row r="61" spans="1:22" x14ac:dyDescent="0.15">
      <c r="A61" s="133" t="s">
        <v>88</v>
      </c>
      <c r="B61" s="133">
        <v>430034</v>
      </c>
      <c r="C61" s="133">
        <v>861</v>
      </c>
      <c r="D61" s="133">
        <v>890</v>
      </c>
      <c r="E61" s="133"/>
      <c r="F61" s="133"/>
      <c r="G61" s="185">
        <v>596</v>
      </c>
      <c r="H61" s="185">
        <v>610</v>
      </c>
      <c r="I61" s="185"/>
      <c r="J61" s="185"/>
      <c r="K61" s="132"/>
      <c r="L61" s="132" t="s">
        <v>88</v>
      </c>
      <c r="M61" s="132">
        <v>30</v>
      </c>
      <c r="N61">
        <v>861</v>
      </c>
      <c r="O61" t="s">
        <v>149</v>
      </c>
      <c r="P61">
        <v>890</v>
      </c>
      <c r="T61">
        <v>596</v>
      </c>
      <c r="U61" t="s">
        <v>149</v>
      </c>
      <c r="V61">
        <v>610</v>
      </c>
    </row>
    <row r="62" spans="1:22" x14ac:dyDescent="0.15">
      <c r="A62" s="133" t="s">
        <v>160</v>
      </c>
      <c r="B62" s="133">
        <v>430035</v>
      </c>
      <c r="C62" s="133">
        <v>891</v>
      </c>
      <c r="D62" s="133">
        <v>910</v>
      </c>
      <c r="E62" s="133"/>
      <c r="F62" s="133"/>
      <c r="G62" s="185">
        <v>611</v>
      </c>
      <c r="H62" s="185">
        <v>630</v>
      </c>
      <c r="I62" s="185"/>
      <c r="J62" s="185"/>
      <c r="K62" s="132"/>
      <c r="L62" s="132" t="s">
        <v>160</v>
      </c>
      <c r="M62" s="132">
        <v>20</v>
      </c>
      <c r="N62">
        <v>891</v>
      </c>
      <c r="O62" t="s">
        <v>149</v>
      </c>
      <c r="P62">
        <v>910</v>
      </c>
      <c r="T62">
        <v>611</v>
      </c>
      <c r="U62" t="s">
        <v>149</v>
      </c>
      <c r="V62">
        <v>630</v>
      </c>
    </row>
    <row r="63" spans="1:22" x14ac:dyDescent="0.15">
      <c r="A63" s="133" t="s">
        <v>90</v>
      </c>
      <c r="B63" s="133">
        <v>430036</v>
      </c>
      <c r="C63" s="133">
        <v>911</v>
      </c>
      <c r="D63" s="133">
        <v>920</v>
      </c>
      <c r="E63" s="133"/>
      <c r="F63" s="133"/>
      <c r="G63" s="185">
        <v>631</v>
      </c>
      <c r="H63" s="185">
        <v>640</v>
      </c>
      <c r="I63" s="185"/>
      <c r="J63" s="185"/>
      <c r="K63" s="132"/>
      <c r="L63" s="132" t="s">
        <v>90</v>
      </c>
      <c r="M63" s="132">
        <v>10</v>
      </c>
      <c r="N63">
        <v>911</v>
      </c>
      <c r="O63" t="s">
        <v>149</v>
      </c>
      <c r="P63">
        <v>920</v>
      </c>
      <c r="T63">
        <v>631</v>
      </c>
      <c r="U63" t="s">
        <v>149</v>
      </c>
      <c r="V63">
        <v>640</v>
      </c>
    </row>
    <row r="64" spans="1:22" x14ac:dyDescent="0.15">
      <c r="A64" s="133" t="s">
        <v>136</v>
      </c>
      <c r="B64" s="133">
        <v>430037</v>
      </c>
      <c r="C64" s="133">
        <v>921</v>
      </c>
      <c r="D64" s="133">
        <v>960</v>
      </c>
      <c r="E64" s="133">
        <v>1231</v>
      </c>
      <c r="F64" s="133">
        <v>1240</v>
      </c>
      <c r="G64" s="185">
        <v>641</v>
      </c>
      <c r="H64" s="185">
        <v>660</v>
      </c>
      <c r="I64" s="185"/>
      <c r="J64" s="185"/>
      <c r="K64" s="132"/>
      <c r="L64" s="132" t="s">
        <v>136</v>
      </c>
      <c r="M64" s="132">
        <v>40</v>
      </c>
      <c r="N64">
        <v>921</v>
      </c>
      <c r="O64" t="s">
        <v>149</v>
      </c>
      <c r="P64">
        <v>960</v>
      </c>
      <c r="Q64">
        <v>1231</v>
      </c>
      <c r="R64" t="s">
        <v>149</v>
      </c>
      <c r="S64">
        <v>1240</v>
      </c>
      <c r="T64">
        <v>641</v>
      </c>
      <c r="U64" t="s">
        <v>149</v>
      </c>
      <c r="V64">
        <v>660</v>
      </c>
    </row>
    <row r="65" spans="1:22" x14ac:dyDescent="0.15">
      <c r="A65" s="133" t="s">
        <v>91</v>
      </c>
      <c r="B65" s="133">
        <v>430038</v>
      </c>
      <c r="C65" s="133">
        <v>961</v>
      </c>
      <c r="D65" s="133">
        <v>985</v>
      </c>
      <c r="E65" s="133"/>
      <c r="F65" s="133"/>
      <c r="G65" s="185">
        <v>661</v>
      </c>
      <c r="H65" s="185">
        <v>675</v>
      </c>
      <c r="I65" s="185"/>
      <c r="J65" s="185"/>
      <c r="K65" s="132"/>
      <c r="L65" s="132" t="s">
        <v>91</v>
      </c>
      <c r="M65" s="132">
        <v>25</v>
      </c>
      <c r="N65">
        <v>961</v>
      </c>
      <c r="O65" t="s">
        <v>149</v>
      </c>
      <c r="P65">
        <v>985</v>
      </c>
      <c r="T65">
        <v>661</v>
      </c>
      <c r="U65" t="s">
        <v>149</v>
      </c>
      <c r="V65">
        <v>675</v>
      </c>
    </row>
    <row r="66" spans="1:22" x14ac:dyDescent="0.15">
      <c r="A66" s="133" t="s">
        <v>92</v>
      </c>
      <c r="B66" s="133">
        <v>430039</v>
      </c>
      <c r="C66" s="133">
        <v>986</v>
      </c>
      <c r="D66" s="133">
        <v>1025</v>
      </c>
      <c r="E66" s="133"/>
      <c r="F66" s="133"/>
      <c r="G66" s="185">
        <v>676</v>
      </c>
      <c r="H66" s="185">
        <v>705</v>
      </c>
      <c r="I66" s="185">
        <v>841</v>
      </c>
      <c r="J66" s="185">
        <v>845</v>
      </c>
      <c r="K66" s="132"/>
      <c r="L66" s="132" t="s">
        <v>92</v>
      </c>
      <c r="M66" s="132">
        <v>40</v>
      </c>
      <c r="N66">
        <v>986</v>
      </c>
      <c r="O66" t="s">
        <v>149</v>
      </c>
      <c r="P66">
        <v>1025</v>
      </c>
      <c r="T66">
        <v>676</v>
      </c>
      <c r="U66" t="s">
        <v>149</v>
      </c>
      <c r="V66">
        <v>705</v>
      </c>
    </row>
    <row r="67" spans="1:22" x14ac:dyDescent="0.15">
      <c r="A67" s="133" t="s">
        <v>94</v>
      </c>
      <c r="B67" s="133">
        <v>430040</v>
      </c>
      <c r="C67" s="133">
        <v>1026</v>
      </c>
      <c r="D67" s="133">
        <v>1075</v>
      </c>
      <c r="E67" s="133">
        <v>1241</v>
      </c>
      <c r="F67" s="133">
        <v>1250</v>
      </c>
      <c r="G67" s="185">
        <v>706</v>
      </c>
      <c r="H67" s="185">
        <v>715</v>
      </c>
      <c r="I67" s="185"/>
      <c r="J67" s="185"/>
      <c r="K67" s="132"/>
      <c r="L67" s="132" t="s">
        <v>94</v>
      </c>
      <c r="M67" s="132">
        <v>50</v>
      </c>
      <c r="N67">
        <v>1026</v>
      </c>
      <c r="O67" t="s">
        <v>149</v>
      </c>
      <c r="P67">
        <v>1075</v>
      </c>
      <c r="Q67">
        <v>1241</v>
      </c>
      <c r="R67" t="s">
        <v>149</v>
      </c>
      <c r="S67">
        <v>1250</v>
      </c>
      <c r="T67">
        <v>706</v>
      </c>
      <c r="U67" t="s">
        <v>149</v>
      </c>
      <c r="V67">
        <v>715</v>
      </c>
    </row>
    <row r="68" spans="1:22" x14ac:dyDescent="0.15">
      <c r="A68" s="133" t="s">
        <v>164</v>
      </c>
      <c r="B68" s="133">
        <v>430041</v>
      </c>
      <c r="C68" s="133">
        <v>1076</v>
      </c>
      <c r="D68" s="133">
        <v>1095</v>
      </c>
      <c r="E68" s="133"/>
      <c r="F68" s="133"/>
      <c r="G68" s="185">
        <v>716</v>
      </c>
      <c r="H68" s="185">
        <v>730</v>
      </c>
      <c r="I68" s="185"/>
      <c r="J68" s="185"/>
      <c r="K68" s="132"/>
      <c r="L68" s="132" t="s">
        <v>164</v>
      </c>
      <c r="M68" s="132">
        <v>20</v>
      </c>
      <c r="N68">
        <v>1076</v>
      </c>
      <c r="O68" t="s">
        <v>149</v>
      </c>
      <c r="P68">
        <v>1095</v>
      </c>
      <c r="T68">
        <v>716</v>
      </c>
      <c r="U68" t="s">
        <v>149</v>
      </c>
      <c r="V68">
        <v>730</v>
      </c>
    </row>
    <row r="69" spans="1:22" x14ac:dyDescent="0.15">
      <c r="A69" s="133" t="s">
        <v>93</v>
      </c>
      <c r="B69" s="133">
        <v>430042</v>
      </c>
      <c r="C69" s="133">
        <v>1096</v>
      </c>
      <c r="D69" s="133">
        <v>1120</v>
      </c>
      <c r="E69" s="133"/>
      <c r="F69" s="133"/>
      <c r="G69" s="185">
        <v>731</v>
      </c>
      <c r="H69" s="185">
        <v>750</v>
      </c>
      <c r="I69" s="185"/>
      <c r="J69" s="185"/>
      <c r="K69" s="132"/>
      <c r="L69" s="132" t="s">
        <v>93</v>
      </c>
      <c r="M69" s="132">
        <v>25</v>
      </c>
      <c r="N69">
        <v>1096</v>
      </c>
      <c r="O69" t="s">
        <v>149</v>
      </c>
      <c r="P69">
        <v>1120</v>
      </c>
      <c r="T69">
        <v>731</v>
      </c>
      <c r="U69" t="s">
        <v>149</v>
      </c>
      <c r="V69">
        <v>750</v>
      </c>
    </row>
    <row r="70" spans="1:22" x14ac:dyDescent="0.15">
      <c r="A70" s="133" t="s">
        <v>95</v>
      </c>
      <c r="B70" s="133">
        <v>430043</v>
      </c>
      <c r="C70" s="133">
        <v>1121</v>
      </c>
      <c r="D70" s="133">
        <v>1150</v>
      </c>
      <c r="E70" s="133"/>
      <c r="F70" s="133"/>
      <c r="G70" s="185">
        <v>751</v>
      </c>
      <c r="H70" s="185">
        <v>775</v>
      </c>
      <c r="I70" s="185"/>
      <c r="J70" s="185"/>
      <c r="K70" s="132"/>
      <c r="L70" s="132" t="s">
        <v>95</v>
      </c>
      <c r="M70" s="132">
        <v>30</v>
      </c>
      <c r="N70">
        <v>1121</v>
      </c>
      <c r="O70" t="s">
        <v>149</v>
      </c>
      <c r="P70">
        <v>1150</v>
      </c>
      <c r="T70">
        <v>751</v>
      </c>
      <c r="U70" t="s">
        <v>149</v>
      </c>
      <c r="V70">
        <v>775</v>
      </c>
    </row>
    <row r="71" spans="1:22" x14ac:dyDescent="0.15">
      <c r="A71" s="133" t="s">
        <v>96</v>
      </c>
      <c r="B71" s="133">
        <v>430044</v>
      </c>
      <c r="C71" s="133">
        <v>1151</v>
      </c>
      <c r="D71" s="133">
        <v>1175</v>
      </c>
      <c r="E71" s="133">
        <v>1251</v>
      </c>
      <c r="F71" s="133">
        <v>1260</v>
      </c>
      <c r="G71" s="185">
        <v>776</v>
      </c>
      <c r="H71" s="185">
        <v>790</v>
      </c>
      <c r="I71" s="185"/>
      <c r="J71" s="185"/>
      <c r="K71" s="132"/>
      <c r="L71" s="132" t="s">
        <v>96</v>
      </c>
      <c r="M71" s="132">
        <v>25</v>
      </c>
      <c r="N71">
        <v>1151</v>
      </c>
      <c r="O71" t="s">
        <v>149</v>
      </c>
      <c r="P71">
        <v>1175</v>
      </c>
      <c r="Q71">
        <v>1251</v>
      </c>
      <c r="R71" t="s">
        <v>149</v>
      </c>
      <c r="S71">
        <v>1260</v>
      </c>
      <c r="T71">
        <v>776</v>
      </c>
      <c r="U71" t="s">
        <v>149</v>
      </c>
      <c r="V71">
        <v>790</v>
      </c>
    </row>
    <row r="72" spans="1:22" x14ac:dyDescent="0.15">
      <c r="A72" s="133" t="s">
        <v>165</v>
      </c>
      <c r="B72" s="133">
        <v>430045</v>
      </c>
      <c r="C72" s="133">
        <v>1176</v>
      </c>
      <c r="D72" s="133">
        <v>1190</v>
      </c>
      <c r="E72" s="133"/>
      <c r="F72" s="133"/>
      <c r="G72" s="185">
        <v>791</v>
      </c>
      <c r="H72" s="185">
        <v>805</v>
      </c>
      <c r="I72" s="185"/>
      <c r="J72" s="185"/>
      <c r="K72" s="132"/>
      <c r="L72" s="132" t="s">
        <v>497</v>
      </c>
      <c r="M72" s="132">
        <v>15</v>
      </c>
      <c r="N72">
        <v>1176</v>
      </c>
      <c r="O72" t="s">
        <v>149</v>
      </c>
      <c r="P72">
        <v>1190</v>
      </c>
      <c r="T72">
        <v>791</v>
      </c>
      <c r="U72" t="s">
        <v>149</v>
      </c>
      <c r="V72">
        <v>805</v>
      </c>
    </row>
    <row r="73" spans="1:22" x14ac:dyDescent="0.15">
      <c r="A73" s="133" t="s">
        <v>166</v>
      </c>
      <c r="B73" s="133">
        <v>430046</v>
      </c>
      <c r="C73" s="133">
        <v>1191</v>
      </c>
      <c r="D73" s="133">
        <v>1205</v>
      </c>
      <c r="E73" s="133"/>
      <c r="F73" s="133"/>
      <c r="G73" s="185">
        <v>806</v>
      </c>
      <c r="H73" s="185">
        <v>820</v>
      </c>
      <c r="I73" s="185"/>
      <c r="J73" s="185"/>
      <c r="K73" s="132"/>
      <c r="L73" s="132" t="s">
        <v>166</v>
      </c>
      <c r="M73" s="132">
        <v>15</v>
      </c>
      <c r="N73">
        <v>1191</v>
      </c>
      <c r="O73" t="s">
        <v>149</v>
      </c>
      <c r="P73">
        <v>1205</v>
      </c>
      <c r="T73">
        <v>806</v>
      </c>
      <c r="U73" t="s">
        <v>149</v>
      </c>
      <c r="V73">
        <v>820</v>
      </c>
    </row>
    <row r="74" spans="1:22" x14ac:dyDescent="0.15">
      <c r="A74" s="133" t="s">
        <v>66</v>
      </c>
      <c r="B74" s="133">
        <v>430047</v>
      </c>
      <c r="C74" s="133">
        <v>1206</v>
      </c>
      <c r="D74" s="133">
        <v>1220</v>
      </c>
      <c r="E74" s="133"/>
      <c r="F74" s="133"/>
      <c r="G74" s="185">
        <v>821</v>
      </c>
      <c r="H74" s="185">
        <v>840</v>
      </c>
      <c r="I74" s="185"/>
      <c r="J74" s="185"/>
      <c r="K74" s="132"/>
      <c r="L74" s="132" t="s">
        <v>66</v>
      </c>
      <c r="M74" s="132">
        <v>15</v>
      </c>
      <c r="N74">
        <v>1206</v>
      </c>
      <c r="O74" t="s">
        <v>149</v>
      </c>
      <c r="P74">
        <v>1220</v>
      </c>
      <c r="T74">
        <v>821</v>
      </c>
      <c r="U74" t="s">
        <v>149</v>
      </c>
      <c r="V74">
        <v>840</v>
      </c>
    </row>
    <row r="75" spans="1:22" x14ac:dyDescent="0.15">
      <c r="A75" s="133" t="s">
        <v>137</v>
      </c>
      <c r="B75" s="133">
        <v>431001</v>
      </c>
      <c r="C75" s="133">
        <v>1301</v>
      </c>
      <c r="D75" s="133">
        <v>1320</v>
      </c>
      <c r="E75" s="133"/>
      <c r="F75" s="133"/>
      <c r="G75" s="185">
        <v>901</v>
      </c>
      <c r="H75" s="185">
        <v>920</v>
      </c>
      <c r="I75" s="185"/>
      <c r="J75" s="185"/>
      <c r="K75" s="132"/>
      <c r="L75" s="132" t="s">
        <v>137</v>
      </c>
      <c r="M75" s="132">
        <v>20</v>
      </c>
      <c r="N75">
        <v>1301</v>
      </c>
      <c r="O75" t="s">
        <v>149</v>
      </c>
      <c r="P75">
        <v>1320</v>
      </c>
      <c r="T75">
        <v>901</v>
      </c>
      <c r="U75" t="s">
        <v>149</v>
      </c>
      <c r="V75">
        <v>920</v>
      </c>
    </row>
    <row r="76" spans="1:22" x14ac:dyDescent="0.15">
      <c r="A76" s="133" t="s">
        <v>138</v>
      </c>
      <c r="B76" s="133">
        <v>431002</v>
      </c>
      <c r="C76" s="133">
        <v>1321</v>
      </c>
      <c r="D76" s="133">
        <v>1340</v>
      </c>
      <c r="E76" s="133"/>
      <c r="F76" s="133"/>
      <c r="G76" s="185">
        <v>921</v>
      </c>
      <c r="H76" s="185">
        <v>945</v>
      </c>
      <c r="I76" s="185"/>
      <c r="J76" s="185"/>
      <c r="K76" s="132"/>
      <c r="L76" s="132" t="s">
        <v>138</v>
      </c>
      <c r="M76" s="132">
        <v>20</v>
      </c>
      <c r="N76">
        <v>1321</v>
      </c>
      <c r="O76" t="s">
        <v>149</v>
      </c>
      <c r="P76">
        <v>1340</v>
      </c>
      <c r="T76">
        <v>921</v>
      </c>
      <c r="U76" t="s">
        <v>149</v>
      </c>
      <c r="V76">
        <v>945</v>
      </c>
    </row>
    <row r="77" spans="1:22" x14ac:dyDescent="0.15">
      <c r="A77" s="133" t="s">
        <v>100</v>
      </c>
      <c r="B77" s="133">
        <v>432001</v>
      </c>
      <c r="C77" s="133">
        <v>1401</v>
      </c>
      <c r="D77" s="133">
        <v>1445</v>
      </c>
      <c r="E77" s="133"/>
      <c r="F77" s="133"/>
      <c r="G77" s="185">
        <v>1001</v>
      </c>
      <c r="H77" s="185">
        <v>1020</v>
      </c>
      <c r="I77" s="185"/>
      <c r="J77" s="185"/>
      <c r="K77" s="132"/>
      <c r="L77" s="132" t="s">
        <v>100</v>
      </c>
      <c r="M77" s="132">
        <v>45</v>
      </c>
      <c r="N77">
        <v>1401</v>
      </c>
      <c r="O77" t="s">
        <v>149</v>
      </c>
      <c r="P77">
        <v>1445</v>
      </c>
      <c r="T77">
        <v>1001</v>
      </c>
      <c r="U77" t="s">
        <v>149</v>
      </c>
      <c r="V77">
        <v>1020</v>
      </c>
    </row>
    <row r="78" spans="1:22" x14ac:dyDescent="0.15">
      <c r="A78" s="133" t="s">
        <v>511</v>
      </c>
      <c r="B78" s="133">
        <v>432002</v>
      </c>
      <c r="C78" s="133">
        <v>1821</v>
      </c>
      <c r="D78" s="133">
        <v>1830</v>
      </c>
      <c r="E78" s="133"/>
      <c r="F78" s="133"/>
      <c r="G78" s="185"/>
      <c r="H78" s="185"/>
      <c r="I78" s="185"/>
      <c r="J78" s="185"/>
      <c r="K78" s="132"/>
      <c r="L78" s="132" t="s">
        <v>511</v>
      </c>
      <c r="M78" s="132"/>
      <c r="N78">
        <v>1821</v>
      </c>
      <c r="O78" t="s">
        <v>149</v>
      </c>
      <c r="P78">
        <v>1830</v>
      </c>
    </row>
    <row r="79" spans="1:22" x14ac:dyDescent="0.15">
      <c r="A79" s="133" t="s">
        <v>107</v>
      </c>
      <c r="B79" s="133">
        <v>432003</v>
      </c>
      <c r="C79" s="133">
        <v>1446</v>
      </c>
      <c r="D79" s="133">
        <v>1455</v>
      </c>
      <c r="E79" s="133">
        <v>1831</v>
      </c>
      <c r="F79" s="133">
        <v>1840</v>
      </c>
      <c r="G79" s="185">
        <v>1021</v>
      </c>
      <c r="H79" s="185">
        <v>1030</v>
      </c>
      <c r="I79" s="185"/>
      <c r="J79" s="185"/>
      <c r="K79" s="132"/>
      <c r="L79" s="132" t="s">
        <v>107</v>
      </c>
      <c r="M79" s="132">
        <v>10</v>
      </c>
      <c r="N79">
        <v>1446</v>
      </c>
      <c r="O79" t="s">
        <v>149</v>
      </c>
      <c r="P79">
        <v>1455</v>
      </c>
      <c r="Q79">
        <v>1831</v>
      </c>
      <c r="R79" t="s">
        <v>149</v>
      </c>
      <c r="S79">
        <v>1840</v>
      </c>
      <c r="T79">
        <v>1021</v>
      </c>
      <c r="U79" t="s">
        <v>149</v>
      </c>
      <c r="V79">
        <v>1030</v>
      </c>
    </row>
    <row r="80" spans="1:22" x14ac:dyDescent="0.15">
      <c r="A80" s="133" t="s">
        <v>102</v>
      </c>
      <c r="B80" s="133">
        <v>432004</v>
      </c>
      <c r="C80" s="133">
        <v>1456</v>
      </c>
      <c r="D80" s="133">
        <v>1510</v>
      </c>
      <c r="E80" s="133"/>
      <c r="F80" s="133"/>
      <c r="G80" s="185">
        <v>1031</v>
      </c>
      <c r="H80" s="185">
        <v>1045</v>
      </c>
      <c r="I80" s="185"/>
      <c r="J80" s="185"/>
      <c r="K80" s="132"/>
      <c r="L80" s="132" t="s">
        <v>102</v>
      </c>
      <c r="M80" s="132">
        <v>55</v>
      </c>
      <c r="N80">
        <v>1456</v>
      </c>
      <c r="O80" t="s">
        <v>149</v>
      </c>
      <c r="P80">
        <v>1510</v>
      </c>
      <c r="T80">
        <v>1031</v>
      </c>
      <c r="U80" t="s">
        <v>149</v>
      </c>
      <c r="V80">
        <v>1045</v>
      </c>
    </row>
    <row r="81" spans="1:22" x14ac:dyDescent="0.15">
      <c r="A81" s="133" t="s">
        <v>135</v>
      </c>
      <c r="B81" s="133">
        <v>432005</v>
      </c>
      <c r="C81" s="133">
        <v>1511</v>
      </c>
      <c r="D81" s="133">
        <v>1540</v>
      </c>
      <c r="E81" s="133"/>
      <c r="F81" s="133"/>
      <c r="G81" s="185">
        <v>1046</v>
      </c>
      <c r="H81" s="185">
        <v>1070</v>
      </c>
      <c r="I81" s="185"/>
      <c r="J81" s="185"/>
      <c r="K81" s="132"/>
      <c r="L81" s="132" t="s">
        <v>135</v>
      </c>
      <c r="M81" s="132">
        <v>30</v>
      </c>
      <c r="N81">
        <v>1511</v>
      </c>
      <c r="O81" t="s">
        <v>149</v>
      </c>
      <c r="P81">
        <v>1540</v>
      </c>
      <c r="T81">
        <v>1046</v>
      </c>
      <c r="U81" t="s">
        <v>149</v>
      </c>
      <c r="V81">
        <v>1070</v>
      </c>
    </row>
    <row r="82" spans="1:22" x14ac:dyDescent="0.15">
      <c r="A82" s="133" t="s">
        <v>152</v>
      </c>
      <c r="B82" s="133">
        <v>432006</v>
      </c>
      <c r="C82" s="133">
        <v>1541</v>
      </c>
      <c r="D82" s="133">
        <v>1565</v>
      </c>
      <c r="E82" s="133"/>
      <c r="F82" s="133"/>
      <c r="G82" s="185">
        <v>1071</v>
      </c>
      <c r="H82" s="185">
        <v>1100</v>
      </c>
      <c r="I82" s="185"/>
      <c r="J82" s="185"/>
      <c r="K82" s="132"/>
      <c r="L82" s="132" t="s">
        <v>152</v>
      </c>
      <c r="M82" s="132">
        <v>25</v>
      </c>
      <c r="N82">
        <v>1541</v>
      </c>
      <c r="O82" t="s">
        <v>149</v>
      </c>
      <c r="P82">
        <v>1565</v>
      </c>
      <c r="T82">
        <v>1071</v>
      </c>
      <c r="U82" t="s">
        <v>149</v>
      </c>
      <c r="V82">
        <v>1100</v>
      </c>
    </row>
    <row r="83" spans="1:22" x14ac:dyDescent="0.15">
      <c r="A83" s="133" t="s">
        <v>101</v>
      </c>
      <c r="B83" s="133">
        <v>432007</v>
      </c>
      <c r="C83" s="133">
        <v>1566</v>
      </c>
      <c r="D83" s="133">
        <v>1565</v>
      </c>
      <c r="E83" s="133"/>
      <c r="F83" s="133"/>
      <c r="G83" s="185">
        <v>1101</v>
      </c>
      <c r="H83" s="185">
        <v>1140</v>
      </c>
      <c r="I83" s="185"/>
      <c r="J83" s="185"/>
      <c r="K83" s="132"/>
      <c r="L83" s="132" t="s">
        <v>101</v>
      </c>
      <c r="M83" s="132">
        <v>0</v>
      </c>
      <c r="N83">
        <v>1566</v>
      </c>
      <c r="O83" t="s">
        <v>149</v>
      </c>
      <c r="P83">
        <v>1565</v>
      </c>
      <c r="T83">
        <v>1101</v>
      </c>
      <c r="U83" t="s">
        <v>149</v>
      </c>
      <c r="V83">
        <v>1140</v>
      </c>
    </row>
    <row r="84" spans="1:22" x14ac:dyDescent="0.15">
      <c r="A84" s="133" t="s">
        <v>103</v>
      </c>
      <c r="B84" s="133">
        <v>432008</v>
      </c>
      <c r="C84" s="133">
        <v>1566</v>
      </c>
      <c r="D84" s="133">
        <v>1610</v>
      </c>
      <c r="E84" s="133">
        <v>1811</v>
      </c>
      <c r="F84" s="133">
        <v>1820</v>
      </c>
      <c r="G84" s="185">
        <v>1141</v>
      </c>
      <c r="H84" s="185">
        <v>1160</v>
      </c>
      <c r="I84" s="185"/>
      <c r="J84" s="185"/>
      <c r="K84" s="132"/>
      <c r="L84" s="132" t="s">
        <v>103</v>
      </c>
      <c r="M84" s="132">
        <v>45</v>
      </c>
      <c r="N84">
        <v>1566</v>
      </c>
      <c r="O84" t="s">
        <v>149</v>
      </c>
      <c r="P84">
        <v>1610</v>
      </c>
      <c r="Q84">
        <v>1811</v>
      </c>
      <c r="R84" t="s">
        <v>149</v>
      </c>
      <c r="S84">
        <v>1820</v>
      </c>
      <c r="T84">
        <v>1141</v>
      </c>
      <c r="U84" t="s">
        <v>149</v>
      </c>
      <c r="V84">
        <v>1160</v>
      </c>
    </row>
    <row r="85" spans="1:22" x14ac:dyDescent="0.15">
      <c r="A85" s="133" t="s">
        <v>122</v>
      </c>
      <c r="B85" s="133">
        <v>432009</v>
      </c>
      <c r="C85" s="133">
        <v>1611</v>
      </c>
      <c r="D85" s="133">
        <v>1650</v>
      </c>
      <c r="E85" s="133"/>
      <c r="F85" s="133"/>
      <c r="G85" s="185">
        <v>1161</v>
      </c>
      <c r="H85" s="185">
        <v>1180</v>
      </c>
      <c r="I85" s="185"/>
      <c r="J85" s="185"/>
      <c r="K85" s="132"/>
      <c r="L85" s="132" t="s">
        <v>122</v>
      </c>
      <c r="M85" s="132">
        <v>40</v>
      </c>
      <c r="N85">
        <v>1611</v>
      </c>
      <c r="O85" t="s">
        <v>149</v>
      </c>
      <c r="P85">
        <v>1650</v>
      </c>
      <c r="T85">
        <v>1161</v>
      </c>
      <c r="U85" t="s">
        <v>149</v>
      </c>
      <c r="V85">
        <v>1180</v>
      </c>
    </row>
    <row r="86" spans="1:22" x14ac:dyDescent="0.15">
      <c r="A86" s="133" t="s">
        <v>154</v>
      </c>
      <c r="B86" s="133">
        <v>432010</v>
      </c>
      <c r="C86" s="133">
        <v>1651</v>
      </c>
      <c r="D86" s="133">
        <v>1675</v>
      </c>
      <c r="E86" s="133"/>
      <c r="F86" s="133"/>
      <c r="G86" s="185">
        <v>1181</v>
      </c>
      <c r="H86" s="185">
        <v>1195</v>
      </c>
      <c r="I86" s="185"/>
      <c r="J86" s="185"/>
      <c r="K86" s="132"/>
      <c r="L86" s="132" t="s">
        <v>154</v>
      </c>
      <c r="M86" s="132">
        <v>25</v>
      </c>
      <c r="N86">
        <v>1651</v>
      </c>
      <c r="O86" t="s">
        <v>149</v>
      </c>
      <c r="P86">
        <v>1675</v>
      </c>
      <c r="T86">
        <v>1181</v>
      </c>
      <c r="U86" t="s">
        <v>149</v>
      </c>
      <c r="V86">
        <v>1195</v>
      </c>
    </row>
    <row r="87" spans="1:22" x14ac:dyDescent="0.15">
      <c r="A87" s="133" t="s">
        <v>155</v>
      </c>
      <c r="B87" s="133">
        <v>432011</v>
      </c>
      <c r="C87" s="133">
        <v>1676</v>
      </c>
      <c r="D87" s="133">
        <v>1685</v>
      </c>
      <c r="E87" s="133"/>
      <c r="F87" s="133"/>
      <c r="G87" s="185">
        <v>1196</v>
      </c>
      <c r="H87" s="185">
        <v>1220</v>
      </c>
      <c r="I87" s="185"/>
      <c r="J87" s="185"/>
      <c r="K87" s="132"/>
      <c r="L87" s="132" t="s">
        <v>155</v>
      </c>
      <c r="M87" s="132">
        <v>10</v>
      </c>
      <c r="N87">
        <v>1676</v>
      </c>
      <c r="O87" t="s">
        <v>149</v>
      </c>
      <c r="P87">
        <v>1685</v>
      </c>
      <c r="T87">
        <v>1196</v>
      </c>
      <c r="U87" t="s">
        <v>149</v>
      </c>
      <c r="V87">
        <v>1220</v>
      </c>
    </row>
    <row r="88" spans="1:22" x14ac:dyDescent="0.15">
      <c r="A88" s="133" t="s">
        <v>123</v>
      </c>
      <c r="B88" s="133">
        <v>432012</v>
      </c>
      <c r="C88" s="133"/>
      <c r="D88" s="133"/>
      <c r="E88" s="133"/>
      <c r="F88" s="133"/>
      <c r="G88" s="185">
        <v>1221</v>
      </c>
      <c r="H88" s="185">
        <v>1255</v>
      </c>
      <c r="I88" s="185"/>
      <c r="J88" s="185"/>
      <c r="K88" s="132"/>
      <c r="L88" s="132" t="s">
        <v>123</v>
      </c>
      <c r="M88" s="132">
        <v>0</v>
      </c>
      <c r="O88" t="s">
        <v>149</v>
      </c>
      <c r="T88">
        <v>1221</v>
      </c>
      <c r="U88" t="s">
        <v>149</v>
      </c>
      <c r="V88">
        <v>1255</v>
      </c>
    </row>
    <row r="89" spans="1:22" x14ac:dyDescent="0.15">
      <c r="A89" s="133" t="s">
        <v>124</v>
      </c>
      <c r="B89" s="133">
        <v>432013</v>
      </c>
      <c r="C89" s="133">
        <v>1686</v>
      </c>
      <c r="D89" s="133">
        <v>1710</v>
      </c>
      <c r="E89" s="133">
        <v>1801</v>
      </c>
      <c r="F89" s="133">
        <v>1810</v>
      </c>
      <c r="G89" s="185">
        <v>1256</v>
      </c>
      <c r="H89" s="185">
        <v>1285</v>
      </c>
      <c r="I89" s="185"/>
      <c r="J89" s="185"/>
      <c r="K89" s="132"/>
      <c r="L89" s="132" t="s">
        <v>124</v>
      </c>
      <c r="M89">
        <v>25</v>
      </c>
      <c r="N89">
        <v>1686</v>
      </c>
      <c r="O89" t="s">
        <v>149</v>
      </c>
      <c r="P89">
        <v>1710</v>
      </c>
      <c r="Q89">
        <v>1801</v>
      </c>
      <c r="R89" t="s">
        <v>149</v>
      </c>
      <c r="S89">
        <v>1810</v>
      </c>
      <c r="T89">
        <v>1256</v>
      </c>
      <c r="U89" t="s">
        <v>149</v>
      </c>
      <c r="V89">
        <v>1285</v>
      </c>
    </row>
    <row r="90" spans="1:22" x14ac:dyDescent="0.15">
      <c r="A90" s="133" t="s">
        <v>106</v>
      </c>
      <c r="B90" s="133">
        <v>432014</v>
      </c>
      <c r="C90" s="133">
        <v>1711</v>
      </c>
      <c r="D90" s="133">
        <v>1720</v>
      </c>
      <c r="E90" s="133"/>
      <c r="F90" s="133"/>
      <c r="G90" s="185">
        <v>1286</v>
      </c>
      <c r="H90" s="185">
        <v>1310</v>
      </c>
      <c r="I90" s="185"/>
      <c r="J90" s="185"/>
      <c r="K90" s="132"/>
      <c r="L90" s="132" t="s">
        <v>106</v>
      </c>
      <c r="M90" s="132">
        <v>10</v>
      </c>
      <c r="N90">
        <v>1711</v>
      </c>
      <c r="O90" t="s">
        <v>149</v>
      </c>
      <c r="P90">
        <v>1720</v>
      </c>
      <c r="T90">
        <v>1286</v>
      </c>
      <c r="U90" t="s">
        <v>149</v>
      </c>
      <c r="V90">
        <v>1310</v>
      </c>
    </row>
    <row r="91" spans="1:22" x14ac:dyDescent="0.15">
      <c r="A91" s="133" t="s">
        <v>104</v>
      </c>
      <c r="B91" s="133">
        <v>432015</v>
      </c>
      <c r="C91" s="133">
        <v>1721</v>
      </c>
      <c r="D91" s="133">
        <v>1735</v>
      </c>
      <c r="E91" s="133"/>
      <c r="F91" s="133"/>
      <c r="G91" s="185">
        <v>1311</v>
      </c>
      <c r="H91" s="185">
        <v>1330</v>
      </c>
      <c r="I91" s="185"/>
      <c r="J91" s="185"/>
      <c r="K91" s="132"/>
      <c r="L91" s="132" t="s">
        <v>104</v>
      </c>
      <c r="M91" s="132">
        <v>15</v>
      </c>
      <c r="N91">
        <v>1721</v>
      </c>
      <c r="O91" t="s">
        <v>149</v>
      </c>
      <c r="P91">
        <v>1735</v>
      </c>
      <c r="T91">
        <v>1311</v>
      </c>
      <c r="U91" t="s">
        <v>149</v>
      </c>
      <c r="V91">
        <v>1330</v>
      </c>
    </row>
    <row r="92" spans="1:22" x14ac:dyDescent="0.15">
      <c r="A92" s="133" t="s">
        <v>43</v>
      </c>
      <c r="B92" s="133">
        <v>432016</v>
      </c>
      <c r="C92" s="133"/>
      <c r="D92" s="133"/>
      <c r="E92" s="133"/>
      <c r="F92" s="133"/>
      <c r="G92" s="185">
        <v>1331</v>
      </c>
      <c r="H92" s="185">
        <v>1355</v>
      </c>
      <c r="I92" s="185"/>
      <c r="J92" s="185"/>
      <c r="K92" s="132"/>
      <c r="L92" s="132" t="s">
        <v>43</v>
      </c>
      <c r="M92" s="132">
        <v>0</v>
      </c>
      <c r="O92" t="s">
        <v>149</v>
      </c>
      <c r="T92">
        <v>1331</v>
      </c>
      <c r="U92" t="s">
        <v>149</v>
      </c>
      <c r="V92">
        <v>1355</v>
      </c>
    </row>
    <row r="93" spans="1:22" x14ac:dyDescent="0.15">
      <c r="A93" s="133" t="s">
        <v>105</v>
      </c>
      <c r="B93" s="133">
        <v>432017</v>
      </c>
      <c r="C93" s="133">
        <v>1736</v>
      </c>
      <c r="D93" s="133">
        <v>1745</v>
      </c>
      <c r="E93" s="133"/>
      <c r="F93" s="133"/>
      <c r="G93" s="185">
        <v>1356</v>
      </c>
      <c r="H93" s="185">
        <v>1375</v>
      </c>
      <c r="I93" s="185"/>
      <c r="J93" s="185"/>
      <c r="K93" s="132"/>
      <c r="L93" s="132" t="s">
        <v>105</v>
      </c>
      <c r="M93" s="132">
        <v>10</v>
      </c>
      <c r="N93">
        <v>1736</v>
      </c>
      <c r="O93" t="s">
        <v>149</v>
      </c>
      <c r="P93">
        <v>1745</v>
      </c>
      <c r="T93">
        <v>1356</v>
      </c>
      <c r="U93" t="s">
        <v>149</v>
      </c>
      <c r="V93">
        <v>1375</v>
      </c>
    </row>
    <row r="94" spans="1:22" x14ac:dyDescent="0.15">
      <c r="A94" s="133" t="s">
        <v>143</v>
      </c>
      <c r="B94" s="133">
        <v>432018</v>
      </c>
      <c r="C94" s="133">
        <v>1746</v>
      </c>
      <c r="D94" s="133">
        <v>1770</v>
      </c>
      <c r="E94" s="133"/>
      <c r="F94" s="133"/>
      <c r="G94" s="185">
        <v>1376</v>
      </c>
      <c r="H94" s="185">
        <v>1390</v>
      </c>
      <c r="I94" s="185"/>
      <c r="J94" s="185"/>
      <c r="K94" s="132"/>
      <c r="L94" s="132" t="s">
        <v>143</v>
      </c>
      <c r="M94" s="132">
        <v>25</v>
      </c>
      <c r="N94">
        <v>1746</v>
      </c>
      <c r="O94" t="s">
        <v>149</v>
      </c>
      <c r="P94">
        <v>1770</v>
      </c>
      <c r="T94">
        <v>1376</v>
      </c>
      <c r="U94" t="s">
        <v>149</v>
      </c>
      <c r="V94">
        <v>1390</v>
      </c>
    </row>
    <row r="95" spans="1:22" x14ac:dyDescent="0.15">
      <c r="A95" s="133" t="s">
        <v>108</v>
      </c>
      <c r="B95" s="133">
        <v>432019</v>
      </c>
      <c r="C95" s="133">
        <v>1771</v>
      </c>
      <c r="D95" s="133">
        <v>1790</v>
      </c>
      <c r="E95" s="133"/>
      <c r="F95" s="133"/>
      <c r="G95" s="185">
        <v>1391</v>
      </c>
      <c r="H95" s="185">
        <v>1405</v>
      </c>
      <c r="I95" s="185"/>
      <c r="J95" s="185"/>
      <c r="K95" s="132"/>
      <c r="L95" s="132" t="s">
        <v>108</v>
      </c>
      <c r="M95" s="132">
        <v>20</v>
      </c>
      <c r="N95">
        <v>1771</v>
      </c>
      <c r="O95" t="s">
        <v>149</v>
      </c>
      <c r="P95">
        <v>1790</v>
      </c>
      <c r="T95">
        <v>1391</v>
      </c>
      <c r="U95" t="s">
        <v>149</v>
      </c>
      <c r="V95">
        <v>1405</v>
      </c>
    </row>
    <row r="96" spans="1:22" x14ac:dyDescent="0.15">
      <c r="A96" s="133" t="s">
        <v>99</v>
      </c>
      <c r="B96" s="133">
        <v>433001</v>
      </c>
      <c r="C96" s="133">
        <v>1901</v>
      </c>
      <c r="D96" s="133">
        <v>1930</v>
      </c>
      <c r="E96" s="133"/>
      <c r="F96" s="133"/>
      <c r="G96" s="185">
        <v>1501</v>
      </c>
      <c r="H96" s="185">
        <v>1520</v>
      </c>
      <c r="I96" s="185"/>
      <c r="J96" s="185"/>
      <c r="K96" s="132"/>
      <c r="L96" s="132" t="s">
        <v>99</v>
      </c>
      <c r="M96" s="132">
        <v>30</v>
      </c>
      <c r="N96">
        <v>1901</v>
      </c>
      <c r="O96" t="s">
        <v>149</v>
      </c>
      <c r="P96">
        <v>1930</v>
      </c>
      <c r="T96">
        <v>1501</v>
      </c>
      <c r="U96" t="s">
        <v>149</v>
      </c>
      <c r="V96">
        <v>1520</v>
      </c>
    </row>
    <row r="97" spans="1:22" x14ac:dyDescent="0.15">
      <c r="A97" s="133" t="s">
        <v>158</v>
      </c>
      <c r="B97" s="133">
        <v>433002</v>
      </c>
      <c r="C97" s="133">
        <v>1931</v>
      </c>
      <c r="D97" s="133">
        <v>1940</v>
      </c>
      <c r="E97" s="133"/>
      <c r="F97" s="133"/>
      <c r="G97" s="185">
        <v>1521</v>
      </c>
      <c r="H97" s="185">
        <v>1530</v>
      </c>
      <c r="I97" s="185"/>
      <c r="J97" s="185"/>
      <c r="K97" s="132"/>
      <c r="L97" s="132" t="s">
        <v>158</v>
      </c>
      <c r="M97" s="132">
        <v>10</v>
      </c>
      <c r="N97">
        <v>1931</v>
      </c>
      <c r="O97" t="s">
        <v>149</v>
      </c>
      <c r="P97">
        <v>1940</v>
      </c>
      <c r="T97">
        <v>1521</v>
      </c>
      <c r="U97" t="s">
        <v>149</v>
      </c>
      <c r="V97">
        <v>1530</v>
      </c>
    </row>
    <row r="98" spans="1:22" x14ac:dyDescent="0.15">
      <c r="A98" s="133" t="s">
        <v>159</v>
      </c>
      <c r="B98" s="133">
        <v>433003</v>
      </c>
      <c r="C98" s="133">
        <v>1941</v>
      </c>
      <c r="D98" s="133">
        <v>1950</v>
      </c>
      <c r="E98" s="133"/>
      <c r="F98" s="133"/>
      <c r="G98" s="185">
        <v>1531</v>
      </c>
      <c r="H98" s="185">
        <v>1540</v>
      </c>
      <c r="I98" s="185"/>
      <c r="J98" s="185"/>
      <c r="K98" s="132"/>
      <c r="L98" s="132" t="s">
        <v>159</v>
      </c>
      <c r="M98" s="132">
        <v>10</v>
      </c>
      <c r="N98">
        <v>1941</v>
      </c>
      <c r="O98" t="s">
        <v>149</v>
      </c>
      <c r="P98">
        <v>1950</v>
      </c>
      <c r="T98">
        <v>1531</v>
      </c>
      <c r="U98" t="s">
        <v>149</v>
      </c>
      <c r="V98">
        <v>1540</v>
      </c>
    </row>
    <row r="99" spans="1:22" x14ac:dyDescent="0.15">
      <c r="A99" s="133" t="s">
        <v>144</v>
      </c>
      <c r="B99" s="133">
        <v>433004</v>
      </c>
      <c r="C99" s="133">
        <v>1951</v>
      </c>
      <c r="D99" s="133">
        <v>1960</v>
      </c>
      <c r="E99" s="133"/>
      <c r="F99" s="133"/>
      <c r="G99" s="185">
        <v>1541</v>
      </c>
      <c r="H99" s="185">
        <v>1550</v>
      </c>
      <c r="I99" s="185"/>
      <c r="J99" s="185"/>
      <c r="K99" s="132"/>
      <c r="L99" s="132" t="s">
        <v>144</v>
      </c>
      <c r="M99" s="132">
        <v>10</v>
      </c>
      <c r="N99">
        <v>1951</v>
      </c>
      <c r="O99" t="s">
        <v>149</v>
      </c>
      <c r="P99">
        <v>1960</v>
      </c>
      <c r="T99">
        <v>1541</v>
      </c>
      <c r="U99" t="s">
        <v>149</v>
      </c>
      <c r="V99">
        <v>1550</v>
      </c>
    </row>
    <row r="100" spans="1:22" x14ac:dyDescent="0.15">
      <c r="A100" s="133" t="s">
        <v>145</v>
      </c>
      <c r="B100" s="133">
        <v>433005</v>
      </c>
      <c r="C100" s="133">
        <v>1961</v>
      </c>
      <c r="D100" s="133">
        <v>1990</v>
      </c>
      <c r="E100" s="133"/>
      <c r="F100" s="133"/>
      <c r="G100" s="185">
        <v>1551</v>
      </c>
      <c r="H100" s="185">
        <v>1570</v>
      </c>
      <c r="I100" s="185"/>
      <c r="J100" s="185"/>
      <c r="K100" s="132"/>
      <c r="L100" s="132" t="s">
        <v>145</v>
      </c>
      <c r="M100" s="132">
        <v>30</v>
      </c>
      <c r="N100">
        <v>1961</v>
      </c>
      <c r="O100" t="s">
        <v>149</v>
      </c>
      <c r="P100">
        <v>1990</v>
      </c>
      <c r="T100">
        <v>1551</v>
      </c>
      <c r="U100" t="s">
        <v>149</v>
      </c>
      <c r="V100">
        <v>1570</v>
      </c>
    </row>
    <row r="101" spans="1:22" x14ac:dyDescent="0.15">
      <c r="A101" s="133" t="s">
        <v>146</v>
      </c>
      <c r="B101" s="133">
        <v>433006</v>
      </c>
      <c r="C101" s="133">
        <v>1991</v>
      </c>
      <c r="D101" s="133">
        <v>2000</v>
      </c>
      <c r="E101" s="133"/>
      <c r="F101" s="133"/>
      <c r="G101" s="185">
        <v>1571</v>
      </c>
      <c r="H101" s="185">
        <v>1580</v>
      </c>
      <c r="I101" s="185"/>
      <c r="J101" s="185"/>
      <c r="K101" s="132"/>
      <c r="L101" s="132" t="s">
        <v>146</v>
      </c>
      <c r="M101" s="132">
        <v>10</v>
      </c>
      <c r="N101">
        <v>1991</v>
      </c>
      <c r="O101" t="s">
        <v>149</v>
      </c>
      <c r="P101">
        <v>2000</v>
      </c>
      <c r="T101">
        <v>1571</v>
      </c>
      <c r="U101" t="s">
        <v>149</v>
      </c>
      <c r="V101">
        <v>1580</v>
      </c>
    </row>
    <row r="102" spans="1:22" x14ac:dyDescent="0.15">
      <c r="A102" s="133" t="s">
        <v>513</v>
      </c>
      <c r="B102" s="133">
        <v>433007</v>
      </c>
      <c r="C102" s="133">
        <v>2001</v>
      </c>
      <c r="D102" s="133">
        <v>2005</v>
      </c>
      <c r="E102" s="133"/>
      <c r="F102" s="133"/>
      <c r="G102" s="185"/>
      <c r="H102" s="185"/>
      <c r="I102" s="185"/>
      <c r="J102" s="185"/>
      <c r="K102" s="132"/>
      <c r="L102" s="132" t="s">
        <v>513</v>
      </c>
      <c r="M102" s="132">
        <v>10</v>
      </c>
      <c r="N102">
        <v>2001</v>
      </c>
      <c r="O102" t="s">
        <v>149</v>
      </c>
      <c r="P102">
        <v>2005</v>
      </c>
    </row>
    <row r="103" spans="1:22" x14ac:dyDescent="0.15">
      <c r="A103" s="133" t="s">
        <v>162</v>
      </c>
      <c r="B103" s="133">
        <v>434001</v>
      </c>
      <c r="C103" s="133">
        <v>2101</v>
      </c>
      <c r="D103" s="133">
        <v>2120</v>
      </c>
      <c r="E103" s="133"/>
      <c r="F103" s="133"/>
      <c r="G103" s="133">
        <v>1701</v>
      </c>
      <c r="H103" s="133">
        <v>1710</v>
      </c>
      <c r="I103" s="133"/>
      <c r="J103" s="133"/>
      <c r="L103" t="s">
        <v>162</v>
      </c>
      <c r="M103">
        <v>20</v>
      </c>
      <c r="N103">
        <v>2101</v>
      </c>
      <c r="O103" t="s">
        <v>149</v>
      </c>
      <c r="P103">
        <v>2120</v>
      </c>
      <c r="T103">
        <v>1701</v>
      </c>
      <c r="U103" t="s">
        <v>149</v>
      </c>
      <c r="V103">
        <v>1710</v>
      </c>
    </row>
    <row r="104" spans="1:22" x14ac:dyDescent="0.15">
      <c r="A104" s="133" t="s">
        <v>163</v>
      </c>
      <c r="B104" s="133">
        <v>434002</v>
      </c>
      <c r="C104" s="133">
        <v>2121</v>
      </c>
      <c r="D104" s="133">
        <v>2140</v>
      </c>
      <c r="E104" s="133"/>
      <c r="F104" s="133"/>
      <c r="G104" s="133">
        <v>1711</v>
      </c>
      <c r="H104" s="133">
        <v>1720</v>
      </c>
      <c r="I104" s="133"/>
      <c r="J104" s="133"/>
      <c r="L104" t="s">
        <v>163</v>
      </c>
      <c r="M104">
        <v>20</v>
      </c>
      <c r="N104">
        <v>2121</v>
      </c>
      <c r="O104" t="s">
        <v>149</v>
      </c>
      <c r="P104">
        <v>2140</v>
      </c>
      <c r="T104">
        <v>1711</v>
      </c>
      <c r="U104" t="s">
        <v>149</v>
      </c>
      <c r="V104">
        <v>1720</v>
      </c>
    </row>
    <row r="105" spans="1:22" x14ac:dyDescent="0.15">
      <c r="A105" s="132"/>
    </row>
    <row r="106" spans="1:22" x14ac:dyDescent="0.15">
      <c r="A106" s="132"/>
    </row>
    <row r="107" spans="1:22" x14ac:dyDescent="0.15">
      <c r="A107" s="132"/>
    </row>
    <row r="108" spans="1:22" x14ac:dyDescent="0.15">
      <c r="A108" s="132"/>
    </row>
    <row r="109" spans="1:22" x14ac:dyDescent="0.15">
      <c r="A109" s="132"/>
    </row>
  </sheetData>
  <sheetProtection selectLockedCells="1"/>
  <mergeCells count="9">
    <mergeCell ref="B23:G23"/>
    <mergeCell ref="B21:J21"/>
    <mergeCell ref="B22:J22"/>
    <mergeCell ref="E15:F15"/>
    <mergeCell ref="B1:H1"/>
    <mergeCell ref="B11:C11"/>
    <mergeCell ref="D11:F11"/>
    <mergeCell ref="E8:F8"/>
    <mergeCell ref="E12:F12"/>
  </mergeCells>
  <phoneticPr fontId="3"/>
  <dataValidations xWindow="374" yWindow="150" count="3">
    <dataValidation imeMode="on" allowBlank="1" showInputMessage="1" showErrorMessage="1" sqref="C8 C6" xr:uid="{00000000-0002-0000-0100-000000000000}"/>
    <dataValidation imeMode="off" allowBlank="1" showInputMessage="1" showErrorMessage="1" sqref="E8:F8" xr:uid="{00000000-0002-0000-0100-000001000000}"/>
    <dataValidation type="list" allowBlank="1" showInputMessage="1" showErrorMessage="1" error="▼をクリックしリストから選択してください。" prompt="▼をクリックしてリストから選択してください_x000a_" sqref="C3" xr:uid="{00000000-0002-0000-0100-000002000000}">
      <formula1>$A$28:$A$104</formula1>
    </dataValidation>
  </dataValidations>
  <pageMargins left="0.43" right="0.15" top="1" bottom="1" header="0.51200000000000001" footer="0.51200000000000001"/>
  <pageSetup paperSize="9" scale="12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B78"/>
  <sheetViews>
    <sheetView showGridLines="0" zoomScaleNormal="100" workbookViewId="0">
      <selection activeCell="C15" sqref="C15"/>
    </sheetView>
  </sheetViews>
  <sheetFormatPr defaultColWidth="9" defaultRowHeight="13.5" x14ac:dyDescent="0.15"/>
  <cols>
    <col min="1" max="1" width="2.75" style="15" customWidth="1"/>
    <col min="2" max="2" width="5" style="15" customWidth="1"/>
    <col min="3" max="3" width="11.375" style="15" customWidth="1"/>
    <col min="4" max="4" width="11.625" style="15" customWidth="1"/>
    <col min="5" max="5" width="2.625" style="15" customWidth="1"/>
    <col min="6" max="6" width="9.75" style="15" bestFit="1" customWidth="1"/>
    <col min="7" max="7" width="8.125" style="15" customWidth="1"/>
    <col min="8" max="8" width="7" style="15" customWidth="1"/>
    <col min="9" max="9" width="8.125" style="15" customWidth="1"/>
    <col min="10" max="10" width="7" style="15" customWidth="1"/>
    <col min="11" max="12" width="5.625" style="15" customWidth="1"/>
    <col min="13" max="13" width="6.875" style="15" hidden="1" customWidth="1"/>
    <col min="14" max="15" width="9.375" style="15" hidden="1" customWidth="1"/>
    <col min="16" max="16" width="5.875" style="15" hidden="1" customWidth="1"/>
    <col min="17" max="17" width="5.625" style="15" hidden="1" customWidth="1"/>
    <col min="18" max="19" width="7.5" style="15" hidden="1" customWidth="1"/>
    <col min="20" max="20" width="7.625" style="15" hidden="1" customWidth="1"/>
    <col min="21" max="21" width="10.625" style="15" hidden="1" customWidth="1"/>
    <col min="22" max="22" width="11" style="15" hidden="1" customWidth="1"/>
    <col min="23" max="23" width="10.5" style="15" hidden="1" customWidth="1"/>
    <col min="24" max="24" width="13.25" style="15" hidden="1" customWidth="1"/>
    <col min="25" max="25" width="12.25" style="15" hidden="1" customWidth="1"/>
    <col min="26" max="26" width="12.625" style="15" hidden="1" customWidth="1"/>
    <col min="27" max="27" width="9" style="15" hidden="1" customWidth="1"/>
    <col min="28" max="28" width="10" style="15" hidden="1" customWidth="1"/>
    <col min="29" max="16384" width="9" style="15"/>
  </cols>
  <sheetData>
    <row r="1" spans="1:28" ht="15.75" customHeight="1" x14ac:dyDescent="0.15">
      <c r="A1" s="216" t="s">
        <v>168</v>
      </c>
      <c r="B1" s="217"/>
      <c r="C1" s="222" t="s">
        <v>4</v>
      </c>
      <c r="D1" s="223"/>
      <c r="E1" s="223"/>
      <c r="F1" s="223"/>
      <c r="G1" s="42"/>
      <c r="H1" s="122" t="str">
        <f>"学校長名："&amp;所属データ!$C$6&amp;"　　印"</f>
        <v>学校長名：　　印</v>
      </c>
      <c r="I1" s="81"/>
      <c r="J1" s="81"/>
      <c r="K1" s="43"/>
      <c r="L1" s="43"/>
      <c r="N1" s="19"/>
      <c r="O1" s="19"/>
      <c r="P1" s="34"/>
      <c r="R1" s="19"/>
      <c r="S1" s="19"/>
      <c r="T1" s="19"/>
      <c r="U1" s="19"/>
      <c r="V1" s="19"/>
      <c r="W1" s="19"/>
      <c r="X1" s="19"/>
      <c r="Y1" s="19"/>
      <c r="Z1" s="19"/>
    </row>
    <row r="2" spans="1:28" ht="14.25" customHeight="1" thickBot="1" x14ac:dyDescent="0.2">
      <c r="A2" s="218"/>
      <c r="B2" s="219"/>
      <c r="C2" s="226" t="str">
        <f>"学校名："&amp;所属データ!$C$3</f>
        <v>学校名：</v>
      </c>
      <c r="D2" s="227"/>
      <c r="E2" s="228"/>
      <c r="F2" s="228"/>
      <c r="G2" s="42"/>
      <c r="H2" s="123" t="str">
        <f>"監 督 名："&amp;所属データ!$C$8</f>
        <v>監 督 名：</v>
      </c>
      <c r="I2" s="44"/>
      <c r="K2" s="95" t="str">
        <f>IF(COUNTA(K6:K50)&gt;6,"人数ｵｰﾊﾞｰ","")</f>
        <v/>
      </c>
      <c r="L2" s="94" t="str">
        <f>IF(COUNTA(L6:L50)&gt;6,"人数ｵｰﾊﾞｰ","")</f>
        <v/>
      </c>
      <c r="P2" s="34"/>
    </row>
    <row r="3" spans="1:28" ht="23.25" customHeight="1" thickBot="1" x14ac:dyDescent="0.2">
      <c r="A3" s="110"/>
      <c r="B3" s="110"/>
      <c r="C3" s="229" t="s">
        <v>1</v>
      </c>
      <c r="D3" s="229"/>
      <c r="E3" s="229"/>
      <c r="F3" s="229"/>
      <c r="G3" s="92" t="str">
        <f>IF(COUNTIF(D56:D74,D55)&gt;0,"違反！同一種目ｴﾝﾄﾘｰｵｰﾊﾞｰ","")</f>
        <v/>
      </c>
      <c r="H3" s="92"/>
      <c r="I3" s="92"/>
      <c r="K3" s="125" t="s">
        <v>2</v>
      </c>
      <c r="L3" s="126" t="s">
        <v>3</v>
      </c>
      <c r="P3" s="15" t="s">
        <v>48</v>
      </c>
      <c r="AA3" s="19"/>
    </row>
    <row r="4" spans="1:28" ht="15" customHeight="1" x14ac:dyDescent="0.15">
      <c r="A4" s="220" t="s">
        <v>41</v>
      </c>
      <c r="B4" s="224" t="s">
        <v>115</v>
      </c>
      <c r="C4" s="111" t="s">
        <v>40</v>
      </c>
      <c r="D4" s="111" t="s">
        <v>39</v>
      </c>
      <c r="E4" s="214" t="s">
        <v>44</v>
      </c>
      <c r="F4" s="230" t="s">
        <v>45</v>
      </c>
      <c r="G4" s="213" t="s">
        <v>118</v>
      </c>
      <c r="H4" s="213"/>
      <c r="I4" s="213" t="s">
        <v>119</v>
      </c>
      <c r="J4" s="213"/>
      <c r="K4" s="37" t="s">
        <v>110</v>
      </c>
      <c r="L4" s="45" t="s">
        <v>110</v>
      </c>
      <c r="M4" s="35"/>
      <c r="Q4" s="35"/>
      <c r="AA4" s="20"/>
    </row>
    <row r="5" spans="1:28" ht="15" customHeight="1" thickBot="1" x14ac:dyDescent="0.2">
      <c r="A5" s="221"/>
      <c r="B5" s="225"/>
      <c r="C5" s="112" t="s">
        <v>42</v>
      </c>
      <c r="D5" s="112" t="s">
        <v>42</v>
      </c>
      <c r="E5" s="215"/>
      <c r="F5" s="231"/>
      <c r="G5" s="38" t="s">
        <v>109</v>
      </c>
      <c r="H5" s="39" t="s">
        <v>110</v>
      </c>
      <c r="I5" s="38" t="s">
        <v>109</v>
      </c>
      <c r="J5" s="39" t="s">
        <v>110</v>
      </c>
      <c r="K5" s="48"/>
      <c r="L5" s="50"/>
      <c r="M5" s="35"/>
      <c r="N5" s="15">
        <f>COUNT(B6:B50)</f>
        <v>0</v>
      </c>
      <c r="Q5" s="35"/>
      <c r="S5" s="18" t="s">
        <v>114</v>
      </c>
      <c r="T5" s="18" t="s">
        <v>127</v>
      </c>
      <c r="U5" s="18" t="s">
        <v>128</v>
      </c>
      <c r="V5" s="18" t="s">
        <v>34</v>
      </c>
      <c r="W5" s="18" t="s">
        <v>111</v>
      </c>
      <c r="X5" s="18" t="s">
        <v>112</v>
      </c>
      <c r="Y5" s="18" t="s">
        <v>113</v>
      </c>
      <c r="Z5" s="18" t="s">
        <v>35</v>
      </c>
      <c r="AA5" s="18" t="s">
        <v>36</v>
      </c>
      <c r="AB5" s="18" t="s">
        <v>37</v>
      </c>
    </row>
    <row r="6" spans="1:28" ht="14.25" customHeight="1" x14ac:dyDescent="0.15">
      <c r="A6" s="82">
        <v>1</v>
      </c>
      <c r="B6" s="36"/>
      <c r="C6" s="69" t="str">
        <f>IF($B6="","",IFERROR(VLOOKUP($B6,男子登録,2,FALSE),"該当データなし"))</f>
        <v/>
      </c>
      <c r="D6" s="69" t="str">
        <f>IF($B6="","",IFERROR(VLOOKUP($B6,男子登録,3,FALSE),"該当データなし"))</f>
        <v/>
      </c>
      <c r="E6" s="69" t="str">
        <f>IF($B6="","",IFERROR(VLOOKUP($B6,男子登録,4,FALSE),"該当データなし"))</f>
        <v/>
      </c>
      <c r="F6" s="142" t="str">
        <f>IF($B6="","",IFERROR(VLOOKUP($B6,男子登録,5,FALSE),"該当データなし"))</f>
        <v/>
      </c>
      <c r="G6" s="40"/>
      <c r="H6" s="47"/>
      <c r="I6" s="40"/>
      <c r="J6" s="47"/>
      <c r="K6" s="33"/>
      <c r="L6" s="46"/>
      <c r="M6" s="15" t="str">
        <f>IF(B6="","",IF(COUNTIF(登録!$A$1:$A$961,B6)=0,"追加",""))</f>
        <v/>
      </c>
      <c r="N6" s="15" t="e">
        <f>所属データ!$A$20</f>
        <v>#N/A</v>
      </c>
      <c r="O6" s="15">
        <f>IF(COUNTA(G6:L6)&gt;0,1,0)</f>
        <v>0</v>
      </c>
      <c r="P6" s="15" t="str">
        <f t="shared" ref="P6:P50" si="0">IF(K6="","",B6)</f>
        <v/>
      </c>
      <c r="Q6" s="15" t="str">
        <f t="shared" ref="Q6:Q50" si="1">IF(L6="","",B6)</f>
        <v/>
      </c>
      <c r="R6" s="15">
        <f>IF(W6="",0,104)</f>
        <v>0</v>
      </c>
      <c r="S6" s="15" t="e">
        <f>所属データ!$A$20</f>
        <v>#N/A</v>
      </c>
      <c r="T6" s="15">
        <f>所属データ!$C$3</f>
        <v>0</v>
      </c>
      <c r="V6" s="15" t="str">
        <f>IF(K5="","",RIGHT(K5+100000,5))</f>
        <v/>
      </c>
      <c r="W6" s="15" t="str">
        <f>IF(ISERROR(SMALL($P$6:$P$50,1)),"",443100000+SMALL($P$6:$P$50,1))</f>
        <v/>
      </c>
      <c r="X6" s="15" t="str">
        <f>IF(ISERROR(SMALL($P$6:$P$50,2)),"",443100000+SMALL($P$6:$P$50,2))</f>
        <v/>
      </c>
      <c r="Y6" s="15" t="str">
        <f>IF(ISERROR(SMALL($P$6:$P$50,3)),"",443100000+SMALL($P$6:$P$50,3))</f>
        <v/>
      </c>
      <c r="Z6" s="15" t="str">
        <f>IF(ISERROR(SMALL($P$6:$P$50,4)),"",443100000+SMALL($P$6:$P$50,4))</f>
        <v/>
      </c>
      <c r="AA6" s="15" t="str">
        <f>IF(ISERROR(SMALL($P$6:$P$50,5)),"",443100000+SMALL($P$6:$P$50,5))</f>
        <v/>
      </c>
      <c r="AB6" s="15" t="str">
        <f>IF(ISERROR(SMALL($P$6:$P$50,6)),"",443100000+SMALL($P$6:$P$50,6))</f>
        <v/>
      </c>
    </row>
    <row r="7" spans="1:28" ht="14.25" customHeight="1" x14ac:dyDescent="0.15">
      <c r="A7" s="83">
        <v>2</v>
      </c>
      <c r="B7" s="36"/>
      <c r="C7" s="69" t="str">
        <f>IF($B7="","",IFERROR(VLOOKUP($B7,男子登録,2,FALSE),"該当データなし"))</f>
        <v/>
      </c>
      <c r="D7" s="69" t="str">
        <f>IF($B7="","",IFERROR(VLOOKUP($B7,男子登録,3,FALSE),"該当データなし"))</f>
        <v/>
      </c>
      <c r="E7" s="70" t="str">
        <f>IF($B7="","",IFERROR(VLOOKUP($B7,男子登録,4,FALSE),"該当データなし"))</f>
        <v/>
      </c>
      <c r="F7" s="143" t="str">
        <f>IF($B7="","",IFERROR(VLOOKUP($B7,男子登録,5,FALSE),"該当データなし"))</f>
        <v/>
      </c>
      <c r="G7" s="40"/>
      <c r="H7" s="47"/>
      <c r="I7" s="40"/>
      <c r="J7" s="47"/>
      <c r="K7" s="33"/>
      <c r="L7" s="46"/>
      <c r="M7" s="15" t="str">
        <f>IF(B7="","",IF(COUNTIF(登録!$A$1:$A$961,B7)=0,"追加",""))</f>
        <v/>
      </c>
      <c r="N7" s="15" t="e">
        <f>所属データ!$A$20</f>
        <v>#N/A</v>
      </c>
      <c r="O7" s="15">
        <f t="shared" ref="O7:O50" si="2">IF(COUNTA(G7:L7)&gt;0,1,0)</f>
        <v>0</v>
      </c>
      <c r="P7" s="15" t="str">
        <f t="shared" si="0"/>
        <v/>
      </c>
      <c r="Q7" s="15" t="str">
        <f t="shared" si="1"/>
        <v/>
      </c>
      <c r="R7" s="15">
        <f>IF(W7="",0,116)</f>
        <v>0</v>
      </c>
      <c r="S7" s="15" t="e">
        <f>所属データ!$A$20</f>
        <v>#N/A</v>
      </c>
      <c r="T7" s="15">
        <f>所属データ!$C$3</f>
        <v>0</v>
      </c>
      <c r="V7" s="15" t="str">
        <f>IF(L5="","",RIGHT(L5+100000,5))</f>
        <v/>
      </c>
      <c r="W7" s="15" t="str">
        <f>IF(ISERROR(SMALL($Q$6:$Q$50,1)),"",443100000+SMALL($Q$6:$Q$50,1))</f>
        <v/>
      </c>
      <c r="X7" s="15" t="str">
        <f>IF(ISERROR(SMALL($Q$6:$Q$50,2)),"",443100000+SMALL($Q$6:$Q$50,2))</f>
        <v/>
      </c>
      <c r="Y7" s="15" t="str">
        <f>IF(ISERROR(SMALL($Q$6:$Q$50,3)),"",443100000+SMALL($Q$6:$Q$50,3))</f>
        <v/>
      </c>
      <c r="Z7" s="15" t="str">
        <f>IF(ISERROR(SMALL($Q$6:$Q$50,4)),"",443100000+SMALL($Q$6:$Q$50,4))</f>
        <v/>
      </c>
      <c r="AA7" s="15" t="str">
        <f>IF(ISERROR(SMALL($Q$6:$Q$50,5)),"",443100000+SMALL($Q$6:$Q$50,5))</f>
        <v/>
      </c>
      <c r="AB7" s="15" t="str">
        <f>IF(ISERROR(SMALL($Q$6:$Q$50,6)),"",443100000+SMALL($Q$6:$Q$50,6))</f>
        <v/>
      </c>
    </row>
    <row r="8" spans="1:28" ht="14.25" customHeight="1" x14ac:dyDescent="0.15">
      <c r="A8" s="83">
        <v>3</v>
      </c>
      <c r="B8" s="36"/>
      <c r="C8" s="69" t="str">
        <f>IF($B8="","",IFERROR(VLOOKUP($B8,男子登録,2,FALSE),"該当データなし"))</f>
        <v/>
      </c>
      <c r="D8" s="69" t="str">
        <f>IF($B8="","",IFERROR(VLOOKUP($B8,男子登録,3,FALSE),"該当データなし"))</f>
        <v/>
      </c>
      <c r="E8" s="70" t="str">
        <f>IF($B8="","",IFERROR(VLOOKUP($B8,男子登録,4,FALSE),"該当データなし"))</f>
        <v/>
      </c>
      <c r="F8" s="143" t="str">
        <f>IF($B8="","",IFERROR(VLOOKUP($B8,男子登録,5,FALSE),"該当データなし"))</f>
        <v/>
      </c>
      <c r="G8" s="40"/>
      <c r="H8" s="47"/>
      <c r="I8" s="40"/>
      <c r="J8" s="47"/>
      <c r="K8" s="33"/>
      <c r="L8" s="46"/>
      <c r="M8" s="15" t="str">
        <f>IF(B8="","",IF(COUNTIF(登録!$A$1:$A$961,B8)=0,"追加",""))</f>
        <v/>
      </c>
      <c r="N8" s="15" t="e">
        <f>所属データ!$A$20</f>
        <v>#N/A</v>
      </c>
      <c r="O8" s="15">
        <f t="shared" si="2"/>
        <v>0</v>
      </c>
      <c r="P8" s="15" t="str">
        <f t="shared" si="0"/>
        <v/>
      </c>
      <c r="Q8" s="15" t="str">
        <f t="shared" si="1"/>
        <v/>
      </c>
    </row>
    <row r="9" spans="1:28" ht="14.25" customHeight="1" x14ac:dyDescent="0.15">
      <c r="A9" s="83">
        <v>4</v>
      </c>
      <c r="B9" s="36"/>
      <c r="C9" s="69" t="str">
        <f>IF($B9="","",IFERROR(VLOOKUP($B9,男子登録,2,FALSE),"該当データなし"))</f>
        <v/>
      </c>
      <c r="D9" s="69" t="str">
        <f>IF($B9="","",IFERROR(VLOOKUP($B9,男子登録,3,FALSE),"該当データなし"))</f>
        <v/>
      </c>
      <c r="E9" s="70" t="str">
        <f>IF($B9="","",IFERROR(VLOOKUP($B9,男子登録,4,FALSE),"該当データなし"))</f>
        <v/>
      </c>
      <c r="F9" s="143" t="str">
        <f>IF($B9="","",IFERROR(VLOOKUP($B9,男子登録,5,FALSE),"該当データなし"))</f>
        <v/>
      </c>
      <c r="G9" s="40"/>
      <c r="H9" s="47"/>
      <c r="I9" s="40"/>
      <c r="J9" s="47"/>
      <c r="K9" s="33"/>
      <c r="L9" s="46"/>
      <c r="M9" s="15" t="str">
        <f>IF(B9="","",IF(COUNTIF(登録!$A$1:$A$961,B9)=0,"追加",""))</f>
        <v/>
      </c>
      <c r="N9" s="15" t="e">
        <f>所属データ!$A$20</f>
        <v>#N/A</v>
      </c>
      <c r="O9" s="15">
        <f t="shared" si="2"/>
        <v>0</v>
      </c>
      <c r="P9" s="15" t="str">
        <f t="shared" si="0"/>
        <v/>
      </c>
      <c r="Q9" s="15" t="str">
        <f t="shared" si="1"/>
        <v/>
      </c>
    </row>
    <row r="10" spans="1:28" ht="14.25" customHeight="1" thickBot="1" x14ac:dyDescent="0.2">
      <c r="A10" s="84">
        <v>5</v>
      </c>
      <c r="B10" s="51"/>
      <c r="C10" s="71" t="str">
        <f>IF($B10="","",IFERROR(VLOOKUP($B10,男子登録,2,FALSE),"該当データなし"))</f>
        <v/>
      </c>
      <c r="D10" s="71" t="str">
        <f>IF($B10="","",IFERROR(VLOOKUP($B10,男子登録,3,FALSE),"該当データなし"))</f>
        <v/>
      </c>
      <c r="E10" s="72" t="str">
        <f>IF($B10="","",IFERROR(VLOOKUP($B10,男子登録,4,FALSE),"該当データなし"))</f>
        <v/>
      </c>
      <c r="F10" s="144" t="str">
        <f>IF($B10="","",IFERROR(VLOOKUP($B10,男子登録,5,FALSE),"該当データなし"))</f>
        <v/>
      </c>
      <c r="G10" s="41"/>
      <c r="H10" s="49"/>
      <c r="I10" s="41"/>
      <c r="J10" s="49"/>
      <c r="K10" s="52"/>
      <c r="L10" s="53"/>
      <c r="M10" s="15" t="str">
        <f>IF(B10="","",IF(COUNTIF(登録!$A$1:$A$961,B10)=0,"追加",""))</f>
        <v/>
      </c>
      <c r="N10" s="15" t="e">
        <f>所属データ!$A$20</f>
        <v>#N/A</v>
      </c>
      <c r="O10" s="15">
        <f t="shared" si="2"/>
        <v>0</v>
      </c>
      <c r="P10" s="15" t="str">
        <f t="shared" si="0"/>
        <v/>
      </c>
      <c r="Q10" s="15" t="str">
        <f t="shared" si="1"/>
        <v/>
      </c>
    </row>
    <row r="11" spans="1:28" ht="14.25" customHeight="1" x14ac:dyDescent="0.15">
      <c r="A11" s="82">
        <v>6</v>
      </c>
      <c r="B11" s="36"/>
      <c r="C11" s="69" t="str">
        <f>IF($B11="","",IFERROR(VLOOKUP($B11,男子登録,2,FALSE),"該当データなし"))</f>
        <v/>
      </c>
      <c r="D11" s="69" t="str">
        <f>IF($B11="","",IFERROR(VLOOKUP($B11,男子登録,3,FALSE),"該当データなし"))</f>
        <v/>
      </c>
      <c r="E11" s="70" t="str">
        <f>IF($B11="","",IFERROR(VLOOKUP($B11,男子登録,4,FALSE),"該当データなし"))</f>
        <v/>
      </c>
      <c r="F11" s="143" t="str">
        <f>IF($B11="","",IFERROR(VLOOKUP($B11,男子登録,5,FALSE),"該当データなし"))</f>
        <v/>
      </c>
      <c r="G11" s="40"/>
      <c r="H11" s="47"/>
      <c r="I11" s="40"/>
      <c r="J11" s="47"/>
      <c r="K11" s="33"/>
      <c r="L11" s="46"/>
      <c r="M11" s="15" t="str">
        <f>IF(B11="","",IF(COUNTIF(登録!$A$1:$A$961,B11)=0,"追加",""))</f>
        <v/>
      </c>
      <c r="N11" s="15" t="e">
        <f>所属データ!$A$20</f>
        <v>#N/A</v>
      </c>
      <c r="O11" s="15">
        <f t="shared" si="2"/>
        <v>0</v>
      </c>
      <c r="P11" s="15" t="str">
        <f t="shared" si="0"/>
        <v/>
      </c>
      <c r="Q11" s="15" t="str">
        <f t="shared" si="1"/>
        <v/>
      </c>
    </row>
    <row r="12" spans="1:28" ht="14.25" customHeight="1" x14ac:dyDescent="0.15">
      <c r="A12" s="83">
        <v>7</v>
      </c>
      <c r="B12" s="36"/>
      <c r="C12" s="69" t="str">
        <f>IF($B12="","",IFERROR(VLOOKUP($B12,男子登録,2,FALSE),"該当データなし"))</f>
        <v/>
      </c>
      <c r="D12" s="69" t="str">
        <f>IF($B12="","",IFERROR(VLOOKUP($B12,男子登録,3,FALSE),"該当データなし"))</f>
        <v/>
      </c>
      <c r="E12" s="70" t="str">
        <f>IF($B12="","",IFERROR(VLOOKUP($B12,男子登録,4,FALSE),"該当データなし"))</f>
        <v/>
      </c>
      <c r="F12" s="143" t="str">
        <f>IF($B12="","",IFERROR(VLOOKUP($B12,男子登録,5,FALSE),"該当データなし"))</f>
        <v/>
      </c>
      <c r="G12" s="40"/>
      <c r="H12" s="47"/>
      <c r="I12" s="40"/>
      <c r="J12" s="47"/>
      <c r="K12" s="33"/>
      <c r="L12" s="46"/>
      <c r="M12" s="15" t="str">
        <f>IF(B12="","",IF(COUNTIF(登録!$A$1:$A$961,B12)=0,"追加",""))</f>
        <v/>
      </c>
      <c r="N12" s="15" t="e">
        <f>所属データ!$A$20</f>
        <v>#N/A</v>
      </c>
      <c r="O12" s="15">
        <f t="shared" si="2"/>
        <v>0</v>
      </c>
      <c r="P12" s="15" t="str">
        <f t="shared" si="0"/>
        <v/>
      </c>
      <c r="Q12" s="15" t="str">
        <f t="shared" si="1"/>
        <v/>
      </c>
    </row>
    <row r="13" spans="1:28" ht="14.25" customHeight="1" x14ac:dyDescent="0.15">
      <c r="A13" s="83">
        <v>8</v>
      </c>
      <c r="B13" s="36"/>
      <c r="C13" s="69" t="str">
        <f>IF($B13="","",IFERROR(VLOOKUP($B13,男子登録,2,FALSE),"該当データなし"))</f>
        <v/>
      </c>
      <c r="D13" s="69" t="str">
        <f>IF($B13="","",IFERROR(VLOOKUP($B13,男子登録,3,FALSE),"該当データなし"))</f>
        <v/>
      </c>
      <c r="E13" s="70" t="str">
        <f>IF($B13="","",IFERROR(VLOOKUP($B13,男子登録,4,FALSE),"該当データなし"))</f>
        <v/>
      </c>
      <c r="F13" s="143" t="str">
        <f>IF($B13="","",IFERROR(VLOOKUP($B13,男子登録,5,FALSE),"該当データなし"))</f>
        <v/>
      </c>
      <c r="G13" s="40"/>
      <c r="H13" s="47"/>
      <c r="I13" s="40"/>
      <c r="J13" s="47"/>
      <c r="K13" s="33"/>
      <c r="L13" s="46"/>
      <c r="M13" s="15" t="str">
        <f>IF(B13="","",IF(COUNTIF(登録!$A$1:$A$961,B13)=0,"追加",""))</f>
        <v/>
      </c>
      <c r="N13" s="15" t="e">
        <f>所属データ!$A$20</f>
        <v>#N/A</v>
      </c>
      <c r="O13" s="15">
        <f t="shared" si="2"/>
        <v>0</v>
      </c>
      <c r="P13" s="15" t="str">
        <f t="shared" si="0"/>
        <v/>
      </c>
      <c r="Q13" s="15" t="str">
        <f t="shared" si="1"/>
        <v/>
      </c>
    </row>
    <row r="14" spans="1:28" ht="14.25" customHeight="1" x14ac:dyDescent="0.15">
      <c r="A14" s="83">
        <v>9</v>
      </c>
      <c r="B14" s="36"/>
      <c r="C14" s="69" t="str">
        <f>IF($B14="","",IFERROR(VLOOKUP($B14,男子登録,2,FALSE),"該当データなし"))</f>
        <v/>
      </c>
      <c r="D14" s="69" t="str">
        <f>IF($B14="","",IFERROR(VLOOKUP($B14,男子登録,3,FALSE),"該当データなし"))</f>
        <v/>
      </c>
      <c r="E14" s="70" t="str">
        <f>IF($B14="","",IFERROR(VLOOKUP($B14,男子登録,4,FALSE),"該当データなし"))</f>
        <v/>
      </c>
      <c r="F14" s="143" t="str">
        <f>IF($B14="","",IFERROR(VLOOKUP($B14,男子登録,5,FALSE),"該当データなし"))</f>
        <v/>
      </c>
      <c r="G14" s="40"/>
      <c r="H14" s="47"/>
      <c r="I14" s="40"/>
      <c r="J14" s="47"/>
      <c r="K14" s="33"/>
      <c r="L14" s="46"/>
      <c r="M14" s="15" t="str">
        <f>IF(B14="","",IF(COUNTIF(登録!$A$1:$A$961,B14)=0,"追加",""))</f>
        <v/>
      </c>
      <c r="N14" s="15" t="e">
        <f>所属データ!$A$20</f>
        <v>#N/A</v>
      </c>
      <c r="O14" s="15">
        <f t="shared" si="2"/>
        <v>0</v>
      </c>
      <c r="P14" s="15" t="str">
        <f t="shared" si="0"/>
        <v/>
      </c>
      <c r="Q14" s="15" t="str">
        <f t="shared" si="1"/>
        <v/>
      </c>
    </row>
    <row r="15" spans="1:28" ht="14.25" customHeight="1" thickBot="1" x14ac:dyDescent="0.2">
      <c r="A15" s="84">
        <v>10</v>
      </c>
      <c r="B15" s="51"/>
      <c r="C15" s="71" t="str">
        <f>IF($B15="","",IFERROR(VLOOKUP($B15,男子登録,2,FALSE),"該当データなし"))</f>
        <v/>
      </c>
      <c r="D15" s="71" t="str">
        <f>IF($B15="","",IFERROR(VLOOKUP($B15,男子登録,3,FALSE),"該当データなし"))</f>
        <v/>
      </c>
      <c r="E15" s="72" t="str">
        <f>IF($B15="","",IFERROR(VLOOKUP($B15,男子登録,4,FALSE),"該当データなし"))</f>
        <v/>
      </c>
      <c r="F15" s="144" t="str">
        <f>IF($B15="","",IFERROR(VLOOKUP($B15,男子登録,5,FALSE),"該当データなし"))</f>
        <v/>
      </c>
      <c r="G15" s="41"/>
      <c r="H15" s="49"/>
      <c r="I15" s="41"/>
      <c r="J15" s="49"/>
      <c r="K15" s="52"/>
      <c r="L15" s="53"/>
      <c r="M15" s="15" t="str">
        <f>IF(B15="","",IF(COUNTIF(登録!$A$1:$A$961,B15)=0,"追加",""))</f>
        <v/>
      </c>
      <c r="N15" s="15" t="e">
        <f>所属データ!$A$20</f>
        <v>#N/A</v>
      </c>
      <c r="O15" s="15">
        <f t="shared" si="2"/>
        <v>0</v>
      </c>
      <c r="P15" s="15" t="str">
        <f t="shared" si="0"/>
        <v/>
      </c>
      <c r="Q15" s="15" t="str">
        <f t="shared" si="1"/>
        <v/>
      </c>
    </row>
    <row r="16" spans="1:28" ht="14.25" customHeight="1" x14ac:dyDescent="0.15">
      <c r="A16" s="82">
        <v>11</v>
      </c>
      <c r="B16" s="36"/>
      <c r="C16" s="69" t="str">
        <f>IF($B16="","",IFERROR(VLOOKUP($B16,男子登録,2,FALSE),"該当データなし"))</f>
        <v/>
      </c>
      <c r="D16" s="69" t="str">
        <f>IF($B16="","",IFERROR(VLOOKUP($B16,男子登録,3,FALSE),"該当データなし"))</f>
        <v/>
      </c>
      <c r="E16" s="70" t="str">
        <f>IF($B16="","",IFERROR(VLOOKUP($B16,男子登録,4,FALSE),"該当データなし"))</f>
        <v/>
      </c>
      <c r="F16" s="143" t="str">
        <f>IF($B16="","",IFERROR(VLOOKUP($B16,男子登録,5,FALSE),"該当データなし"))</f>
        <v/>
      </c>
      <c r="G16" s="40"/>
      <c r="H16" s="47"/>
      <c r="I16" s="40"/>
      <c r="J16" s="47"/>
      <c r="K16" s="33"/>
      <c r="L16" s="46"/>
      <c r="M16" s="15" t="str">
        <f>IF(B16="","",IF(COUNTIF(登録!$A$1:$A$961,B16)=0,"追加",""))</f>
        <v/>
      </c>
      <c r="N16" s="15" t="e">
        <f>所属データ!$A$20</f>
        <v>#N/A</v>
      </c>
      <c r="O16" s="15">
        <f t="shared" si="2"/>
        <v>0</v>
      </c>
      <c r="P16" s="15" t="str">
        <f t="shared" si="0"/>
        <v/>
      </c>
      <c r="Q16" s="15" t="str">
        <f t="shared" si="1"/>
        <v/>
      </c>
    </row>
    <row r="17" spans="1:17" ht="14.25" customHeight="1" x14ac:dyDescent="0.15">
      <c r="A17" s="83">
        <v>12</v>
      </c>
      <c r="B17" s="36"/>
      <c r="C17" s="69" t="str">
        <f>IF($B17="","",IFERROR(VLOOKUP($B17,男子登録,2,FALSE),"該当データなし"))</f>
        <v/>
      </c>
      <c r="D17" s="69" t="str">
        <f>IF($B17="","",IFERROR(VLOOKUP($B17,男子登録,3,FALSE),"該当データなし"))</f>
        <v/>
      </c>
      <c r="E17" s="70" t="str">
        <f>IF($B17="","",IFERROR(VLOOKUP($B17,男子登録,4,FALSE),"該当データなし"))</f>
        <v/>
      </c>
      <c r="F17" s="143" t="str">
        <f>IF($B17="","",IFERROR(VLOOKUP($B17,男子登録,5,FALSE),"該当データなし"))</f>
        <v/>
      </c>
      <c r="G17" s="40"/>
      <c r="H17" s="47"/>
      <c r="I17" s="40"/>
      <c r="J17" s="47"/>
      <c r="K17" s="33"/>
      <c r="L17" s="46"/>
      <c r="M17" s="15" t="str">
        <f>IF(B17="","",IF(COUNTIF(登録!$A$1:$A$961,B17)=0,"追加",""))</f>
        <v/>
      </c>
      <c r="N17" s="15" t="e">
        <f>所属データ!$A$20</f>
        <v>#N/A</v>
      </c>
      <c r="O17" s="15">
        <f t="shared" si="2"/>
        <v>0</v>
      </c>
      <c r="P17" s="15" t="str">
        <f t="shared" si="0"/>
        <v/>
      </c>
      <c r="Q17" s="15" t="str">
        <f t="shared" si="1"/>
        <v/>
      </c>
    </row>
    <row r="18" spans="1:17" ht="14.25" customHeight="1" x14ac:dyDescent="0.15">
      <c r="A18" s="83">
        <v>13</v>
      </c>
      <c r="B18" s="36"/>
      <c r="C18" s="69" t="str">
        <f>IF($B18="","",IFERROR(VLOOKUP($B18,男子登録,2,FALSE),"該当データなし"))</f>
        <v/>
      </c>
      <c r="D18" s="69" t="str">
        <f>IF($B18="","",IFERROR(VLOOKUP($B18,男子登録,3,FALSE),"該当データなし"))</f>
        <v/>
      </c>
      <c r="E18" s="70" t="str">
        <f>IF($B18="","",IFERROR(VLOOKUP($B18,男子登録,4,FALSE),"該当データなし"))</f>
        <v/>
      </c>
      <c r="F18" s="143" t="str">
        <f>IF($B18="","",IFERROR(VLOOKUP($B18,男子登録,5,FALSE),"該当データなし"))</f>
        <v/>
      </c>
      <c r="G18" s="40"/>
      <c r="H18" s="47"/>
      <c r="I18" s="40"/>
      <c r="J18" s="47"/>
      <c r="K18" s="33"/>
      <c r="L18" s="46"/>
      <c r="M18" s="15" t="str">
        <f>IF(B18="","",IF(COUNTIF(登録!$A$1:$A$961,B18)=0,"追加",""))</f>
        <v/>
      </c>
      <c r="N18" s="15" t="e">
        <f>所属データ!$A$20</f>
        <v>#N/A</v>
      </c>
      <c r="O18" s="15">
        <f t="shared" si="2"/>
        <v>0</v>
      </c>
      <c r="P18" s="15" t="str">
        <f t="shared" si="0"/>
        <v/>
      </c>
      <c r="Q18" s="15" t="str">
        <f t="shared" si="1"/>
        <v/>
      </c>
    </row>
    <row r="19" spans="1:17" ht="14.25" customHeight="1" x14ac:dyDescent="0.15">
      <c r="A19" s="83">
        <v>14</v>
      </c>
      <c r="B19" s="36"/>
      <c r="C19" s="69" t="str">
        <f>IF($B19="","",IFERROR(VLOOKUP($B19,男子登録,2,FALSE),"該当データなし"))</f>
        <v/>
      </c>
      <c r="D19" s="69" t="str">
        <f>IF($B19="","",IFERROR(VLOOKUP($B19,男子登録,3,FALSE),"該当データなし"))</f>
        <v/>
      </c>
      <c r="E19" s="70" t="str">
        <f>IF($B19="","",IFERROR(VLOOKUP($B19,男子登録,4,FALSE),"該当データなし"))</f>
        <v/>
      </c>
      <c r="F19" s="143" t="str">
        <f>IF($B19="","",IFERROR(VLOOKUP($B19,男子登録,5,FALSE),"該当データなし"))</f>
        <v/>
      </c>
      <c r="G19" s="40"/>
      <c r="H19" s="47"/>
      <c r="I19" s="40"/>
      <c r="J19" s="47"/>
      <c r="K19" s="33"/>
      <c r="L19" s="46"/>
      <c r="M19" s="15" t="str">
        <f>IF(B19="","",IF(COUNTIF(登録!$A$1:$A$961,B19)=0,"追加",""))</f>
        <v/>
      </c>
      <c r="N19" s="15" t="e">
        <f>所属データ!$A$20</f>
        <v>#N/A</v>
      </c>
      <c r="O19" s="15">
        <f t="shared" si="2"/>
        <v>0</v>
      </c>
      <c r="P19" s="15" t="str">
        <f t="shared" si="0"/>
        <v/>
      </c>
      <c r="Q19" s="15" t="str">
        <f t="shared" si="1"/>
        <v/>
      </c>
    </row>
    <row r="20" spans="1:17" ht="14.25" customHeight="1" thickBot="1" x14ac:dyDescent="0.2">
      <c r="A20" s="84">
        <v>15</v>
      </c>
      <c r="B20" s="51"/>
      <c r="C20" s="71" t="str">
        <f>IF($B20="","",IFERROR(VLOOKUP($B20,男子登録,2,FALSE),"該当データなし"))</f>
        <v/>
      </c>
      <c r="D20" s="71" t="str">
        <f>IF($B20="","",IFERROR(VLOOKUP($B20,男子登録,3,FALSE),"該当データなし"))</f>
        <v/>
      </c>
      <c r="E20" s="72" t="str">
        <f>IF($B20="","",IFERROR(VLOOKUP($B20,男子登録,4,FALSE),"該当データなし"))</f>
        <v/>
      </c>
      <c r="F20" s="144" t="str">
        <f>IF($B20="","",IFERROR(VLOOKUP($B20,男子登録,5,FALSE),"該当データなし"))</f>
        <v/>
      </c>
      <c r="G20" s="41"/>
      <c r="H20" s="49"/>
      <c r="I20" s="41"/>
      <c r="J20" s="49"/>
      <c r="K20" s="52"/>
      <c r="L20" s="53"/>
      <c r="M20" s="15" t="str">
        <f>IF(B20="","",IF(COUNTIF(登録!$A$1:$A$961,B20)=0,"追加",""))</f>
        <v/>
      </c>
      <c r="N20" s="15" t="e">
        <f>所属データ!$A$20</f>
        <v>#N/A</v>
      </c>
      <c r="O20" s="15">
        <f t="shared" si="2"/>
        <v>0</v>
      </c>
      <c r="P20" s="15" t="str">
        <f t="shared" si="0"/>
        <v/>
      </c>
      <c r="Q20" s="15" t="str">
        <f t="shared" si="1"/>
        <v/>
      </c>
    </row>
    <row r="21" spans="1:17" ht="14.25" customHeight="1" x14ac:dyDescent="0.15">
      <c r="A21" s="82">
        <v>16</v>
      </c>
      <c r="B21" s="36"/>
      <c r="C21" s="69" t="str">
        <f>IF($B21="","",IFERROR(VLOOKUP($B21,男子登録,2,FALSE),"該当データなし"))</f>
        <v/>
      </c>
      <c r="D21" s="69" t="str">
        <f>IF($B21="","",IFERROR(VLOOKUP($B21,男子登録,3,FALSE),"該当データなし"))</f>
        <v/>
      </c>
      <c r="E21" s="70" t="str">
        <f>IF($B21="","",IFERROR(VLOOKUP($B21,男子登録,4,FALSE),"該当データなし"))</f>
        <v/>
      </c>
      <c r="F21" s="143" t="str">
        <f>IF($B21="","",IFERROR(VLOOKUP($B21,男子登録,5,FALSE),"該当データなし"))</f>
        <v/>
      </c>
      <c r="G21" s="40"/>
      <c r="H21" s="47"/>
      <c r="I21" s="40"/>
      <c r="J21" s="47"/>
      <c r="K21" s="33"/>
      <c r="L21" s="46"/>
      <c r="M21" s="15" t="str">
        <f>IF(B21="","",IF(COUNTIF(登録!$A$1:$A$961,B21)=0,"追加",""))</f>
        <v/>
      </c>
      <c r="N21" s="15" t="e">
        <f>所属データ!$A$20</f>
        <v>#N/A</v>
      </c>
      <c r="O21" s="15">
        <f t="shared" si="2"/>
        <v>0</v>
      </c>
      <c r="P21" s="15" t="str">
        <f t="shared" si="0"/>
        <v/>
      </c>
      <c r="Q21" s="15" t="str">
        <f t="shared" si="1"/>
        <v/>
      </c>
    </row>
    <row r="22" spans="1:17" ht="14.25" customHeight="1" x14ac:dyDescent="0.15">
      <c r="A22" s="83">
        <v>17</v>
      </c>
      <c r="B22" s="36"/>
      <c r="C22" s="69" t="str">
        <f>IF($B22="","",IFERROR(VLOOKUP($B22,男子登録,2,FALSE),"該当データなし"))</f>
        <v/>
      </c>
      <c r="D22" s="69" t="str">
        <f>IF($B22="","",IFERROR(VLOOKUP($B22,男子登録,3,FALSE),"該当データなし"))</f>
        <v/>
      </c>
      <c r="E22" s="70" t="str">
        <f>IF($B22="","",IFERROR(VLOOKUP($B22,男子登録,4,FALSE),"該当データなし"))</f>
        <v/>
      </c>
      <c r="F22" s="143" t="str">
        <f>IF($B22="","",IFERROR(VLOOKUP($B22,男子登録,5,FALSE),"該当データなし"))</f>
        <v/>
      </c>
      <c r="G22" s="40"/>
      <c r="H22" s="47"/>
      <c r="I22" s="40"/>
      <c r="J22" s="47"/>
      <c r="K22" s="33"/>
      <c r="L22" s="46"/>
      <c r="M22" s="15" t="str">
        <f>IF(B22="","",IF(COUNTIF(登録!$A$1:$A$961,B22)=0,"追加",""))</f>
        <v/>
      </c>
      <c r="N22" s="15" t="e">
        <f>所属データ!$A$20</f>
        <v>#N/A</v>
      </c>
      <c r="O22" s="15">
        <f t="shared" si="2"/>
        <v>0</v>
      </c>
      <c r="P22" s="15" t="str">
        <f t="shared" si="0"/>
        <v/>
      </c>
      <c r="Q22" s="15" t="str">
        <f t="shared" si="1"/>
        <v/>
      </c>
    </row>
    <row r="23" spans="1:17" ht="14.25" customHeight="1" x14ac:dyDescent="0.15">
      <c r="A23" s="83">
        <v>18</v>
      </c>
      <c r="B23" s="36"/>
      <c r="C23" s="69" t="str">
        <f>IF($B23="","",IFERROR(VLOOKUP($B23,男子登録,2,FALSE),"該当データなし"))</f>
        <v/>
      </c>
      <c r="D23" s="69" t="str">
        <f>IF($B23="","",IFERROR(VLOOKUP($B23,男子登録,3,FALSE),"該当データなし"))</f>
        <v/>
      </c>
      <c r="E23" s="70" t="str">
        <f>IF($B23="","",IFERROR(VLOOKUP($B23,男子登録,4,FALSE),"該当データなし"))</f>
        <v/>
      </c>
      <c r="F23" s="143" t="str">
        <f>IF($B23="","",IFERROR(VLOOKUP($B23,男子登録,5,FALSE),"該当データなし"))</f>
        <v/>
      </c>
      <c r="G23" s="40"/>
      <c r="H23" s="47"/>
      <c r="I23" s="40"/>
      <c r="J23" s="47"/>
      <c r="K23" s="33"/>
      <c r="L23" s="46"/>
      <c r="M23" s="15" t="str">
        <f>IF(B23="","",IF(COUNTIF(登録!$A$1:$A$961,B23)=0,"追加",""))</f>
        <v/>
      </c>
      <c r="N23" s="15" t="e">
        <f>所属データ!$A$20</f>
        <v>#N/A</v>
      </c>
      <c r="O23" s="15">
        <f t="shared" si="2"/>
        <v>0</v>
      </c>
      <c r="P23" s="15" t="str">
        <f t="shared" si="0"/>
        <v/>
      </c>
      <c r="Q23" s="15" t="str">
        <f t="shared" si="1"/>
        <v/>
      </c>
    </row>
    <row r="24" spans="1:17" ht="14.25" customHeight="1" x14ac:dyDescent="0.15">
      <c r="A24" s="83">
        <v>19</v>
      </c>
      <c r="B24" s="36"/>
      <c r="C24" s="69" t="str">
        <f>IF($B24="","",IFERROR(VLOOKUP($B24,男子登録,2,FALSE),"該当データなし"))</f>
        <v/>
      </c>
      <c r="D24" s="69" t="str">
        <f>IF($B24="","",IFERROR(VLOOKUP($B24,男子登録,3,FALSE),"該当データなし"))</f>
        <v/>
      </c>
      <c r="E24" s="70" t="str">
        <f>IF($B24="","",IFERROR(VLOOKUP($B24,男子登録,4,FALSE),"該当データなし"))</f>
        <v/>
      </c>
      <c r="F24" s="143" t="str">
        <f>IF($B24="","",IFERROR(VLOOKUP($B24,男子登録,5,FALSE),"該当データなし"))</f>
        <v/>
      </c>
      <c r="G24" s="40"/>
      <c r="H24" s="47"/>
      <c r="I24" s="40"/>
      <c r="J24" s="47"/>
      <c r="K24" s="33"/>
      <c r="L24" s="46"/>
      <c r="M24" s="15" t="str">
        <f>IF(B24="","",IF(COUNTIF(登録!$A$1:$A$961,B24)=0,"追加",""))</f>
        <v/>
      </c>
      <c r="N24" s="15" t="e">
        <f>所属データ!$A$20</f>
        <v>#N/A</v>
      </c>
      <c r="O24" s="15">
        <f t="shared" si="2"/>
        <v>0</v>
      </c>
      <c r="P24" s="15" t="str">
        <f t="shared" si="0"/>
        <v/>
      </c>
      <c r="Q24" s="15" t="str">
        <f t="shared" si="1"/>
        <v/>
      </c>
    </row>
    <row r="25" spans="1:17" ht="14.25" customHeight="1" thickBot="1" x14ac:dyDescent="0.2">
      <c r="A25" s="84">
        <v>20</v>
      </c>
      <c r="B25" s="51"/>
      <c r="C25" s="71" t="str">
        <f>IF($B25="","",IFERROR(VLOOKUP($B25,男子登録,2,FALSE),"該当データなし"))</f>
        <v/>
      </c>
      <c r="D25" s="71" t="str">
        <f>IF($B25="","",IFERROR(VLOOKUP($B25,男子登録,3,FALSE),"該当データなし"))</f>
        <v/>
      </c>
      <c r="E25" s="72" t="str">
        <f>IF($B25="","",IFERROR(VLOOKUP($B25,男子登録,4,FALSE),"該当データなし"))</f>
        <v/>
      </c>
      <c r="F25" s="144" t="str">
        <f>IF($B25="","",IFERROR(VLOOKUP($B25,男子登録,5,FALSE),"該当データなし"))</f>
        <v/>
      </c>
      <c r="G25" s="41"/>
      <c r="H25" s="49"/>
      <c r="I25" s="41"/>
      <c r="J25" s="49"/>
      <c r="K25" s="52"/>
      <c r="L25" s="53"/>
      <c r="M25" s="15" t="str">
        <f>IF(B25="","",IF(COUNTIF(登録!$A$1:$A$961,B25)=0,"追加",""))</f>
        <v/>
      </c>
      <c r="N25" s="15" t="e">
        <f>所属データ!$A$20</f>
        <v>#N/A</v>
      </c>
      <c r="O25" s="15">
        <f t="shared" si="2"/>
        <v>0</v>
      </c>
      <c r="P25" s="15" t="str">
        <f t="shared" si="0"/>
        <v/>
      </c>
      <c r="Q25" s="15" t="str">
        <f t="shared" si="1"/>
        <v/>
      </c>
    </row>
    <row r="26" spans="1:17" ht="14.25" customHeight="1" x14ac:dyDescent="0.15">
      <c r="A26" s="82">
        <v>21</v>
      </c>
      <c r="B26" s="36"/>
      <c r="C26" s="69" t="str">
        <f>IF($B26="","",IFERROR(VLOOKUP($B26,男子登録,2,FALSE),"該当データなし"))</f>
        <v/>
      </c>
      <c r="D26" s="69" t="str">
        <f>IF($B26="","",IFERROR(VLOOKUP($B26,男子登録,3,FALSE),"該当データなし"))</f>
        <v/>
      </c>
      <c r="E26" s="70" t="str">
        <f>IF($B26="","",IFERROR(VLOOKUP($B26,男子登録,4,FALSE),"該当データなし"))</f>
        <v/>
      </c>
      <c r="F26" s="143" t="str">
        <f>IF($B26="","",IFERROR(VLOOKUP($B26,男子登録,5,FALSE),"該当データなし"))</f>
        <v/>
      </c>
      <c r="G26" s="40"/>
      <c r="H26" s="47"/>
      <c r="I26" s="40"/>
      <c r="J26" s="47"/>
      <c r="K26" s="33"/>
      <c r="L26" s="46"/>
      <c r="M26" s="15" t="str">
        <f>IF(B26="","",IF(COUNTIF(登録!$A$1:$A$961,B26)=0,"追加",""))</f>
        <v/>
      </c>
      <c r="N26" s="15" t="e">
        <f>所属データ!$A$20</f>
        <v>#N/A</v>
      </c>
      <c r="O26" s="15">
        <f t="shared" si="2"/>
        <v>0</v>
      </c>
      <c r="P26" s="15" t="str">
        <f t="shared" si="0"/>
        <v/>
      </c>
      <c r="Q26" s="15" t="str">
        <f t="shared" si="1"/>
        <v/>
      </c>
    </row>
    <row r="27" spans="1:17" ht="14.25" customHeight="1" x14ac:dyDescent="0.15">
      <c r="A27" s="83">
        <v>22</v>
      </c>
      <c r="B27" s="36"/>
      <c r="C27" s="69" t="str">
        <f>IF($B27="","",IFERROR(VLOOKUP($B27,男子登録,2,FALSE),"該当データなし"))</f>
        <v/>
      </c>
      <c r="D27" s="69" t="str">
        <f>IF($B27="","",IFERROR(VLOOKUP($B27,男子登録,3,FALSE),"該当データなし"))</f>
        <v/>
      </c>
      <c r="E27" s="70" t="str">
        <f>IF($B27="","",IFERROR(VLOOKUP($B27,男子登録,4,FALSE),"該当データなし"))</f>
        <v/>
      </c>
      <c r="F27" s="143" t="str">
        <f>IF($B27="","",IFERROR(VLOOKUP($B27,男子登録,5,FALSE),"該当データなし"))</f>
        <v/>
      </c>
      <c r="G27" s="40"/>
      <c r="H27" s="47"/>
      <c r="I27" s="40"/>
      <c r="J27" s="47"/>
      <c r="K27" s="33"/>
      <c r="L27" s="46"/>
      <c r="M27" s="15" t="str">
        <f>IF(B27="","",IF(COUNTIF(登録!$A$1:$A$961,B27)=0,"追加",""))</f>
        <v/>
      </c>
      <c r="N27" s="15" t="e">
        <f>所属データ!$A$20</f>
        <v>#N/A</v>
      </c>
      <c r="O27" s="15">
        <f t="shared" si="2"/>
        <v>0</v>
      </c>
      <c r="P27" s="15" t="str">
        <f t="shared" si="0"/>
        <v/>
      </c>
      <c r="Q27" s="15" t="str">
        <f t="shared" si="1"/>
        <v/>
      </c>
    </row>
    <row r="28" spans="1:17" ht="14.25" customHeight="1" x14ac:dyDescent="0.15">
      <c r="A28" s="83">
        <v>23</v>
      </c>
      <c r="B28" s="36"/>
      <c r="C28" s="69" t="str">
        <f>IF($B28="","",IFERROR(VLOOKUP($B28,男子登録,2,FALSE),"該当データなし"))</f>
        <v/>
      </c>
      <c r="D28" s="69" t="str">
        <f>IF($B28="","",IFERROR(VLOOKUP($B28,男子登録,3,FALSE),"該当データなし"))</f>
        <v/>
      </c>
      <c r="E28" s="70" t="str">
        <f>IF($B28="","",IFERROR(VLOOKUP($B28,男子登録,4,FALSE),"該当データなし"))</f>
        <v/>
      </c>
      <c r="F28" s="143" t="str">
        <f>IF($B28="","",IFERROR(VLOOKUP($B28,男子登録,5,FALSE),"該当データなし"))</f>
        <v/>
      </c>
      <c r="G28" s="40"/>
      <c r="H28" s="47"/>
      <c r="I28" s="40"/>
      <c r="J28" s="47"/>
      <c r="K28" s="33"/>
      <c r="L28" s="46"/>
      <c r="M28" s="15" t="str">
        <f>IF(B28="","",IF(COUNTIF(登録!$A$1:$A$961,B28)=0,"追加",""))</f>
        <v/>
      </c>
      <c r="N28" s="15" t="e">
        <f>所属データ!$A$20</f>
        <v>#N/A</v>
      </c>
      <c r="O28" s="15">
        <f t="shared" si="2"/>
        <v>0</v>
      </c>
      <c r="P28" s="15" t="str">
        <f t="shared" si="0"/>
        <v/>
      </c>
      <c r="Q28" s="15" t="str">
        <f t="shared" si="1"/>
        <v/>
      </c>
    </row>
    <row r="29" spans="1:17" ht="14.25" customHeight="1" x14ac:dyDescent="0.15">
      <c r="A29" s="83">
        <v>24</v>
      </c>
      <c r="B29" s="36"/>
      <c r="C29" s="69" t="str">
        <f>IF($B29="","",IFERROR(VLOOKUP($B29,男子登録,2,FALSE),"該当データなし"))</f>
        <v/>
      </c>
      <c r="D29" s="69" t="str">
        <f>IF($B29="","",IFERROR(VLOOKUP($B29,男子登録,3,FALSE),"該当データなし"))</f>
        <v/>
      </c>
      <c r="E29" s="70" t="str">
        <f>IF($B29="","",IFERROR(VLOOKUP($B29,男子登録,4,FALSE),"該当データなし"))</f>
        <v/>
      </c>
      <c r="F29" s="143" t="str">
        <f>IF($B29="","",IFERROR(VLOOKUP($B29,男子登録,5,FALSE),"該当データなし"))</f>
        <v/>
      </c>
      <c r="G29" s="40"/>
      <c r="H29" s="47"/>
      <c r="I29" s="40"/>
      <c r="J29" s="47"/>
      <c r="K29" s="33"/>
      <c r="L29" s="46"/>
      <c r="M29" s="15" t="str">
        <f>IF(B29="","",IF(COUNTIF(登録!$A$1:$A$961,B29)=0,"追加",""))</f>
        <v/>
      </c>
      <c r="N29" s="15" t="e">
        <f>所属データ!$A$20</f>
        <v>#N/A</v>
      </c>
      <c r="O29" s="15">
        <f t="shared" si="2"/>
        <v>0</v>
      </c>
      <c r="P29" s="15" t="str">
        <f t="shared" si="0"/>
        <v/>
      </c>
      <c r="Q29" s="15" t="str">
        <f t="shared" si="1"/>
        <v/>
      </c>
    </row>
    <row r="30" spans="1:17" ht="14.25" customHeight="1" thickBot="1" x14ac:dyDescent="0.2">
      <c r="A30" s="84">
        <v>25</v>
      </c>
      <c r="B30" s="51"/>
      <c r="C30" s="71" t="str">
        <f>IF($B30="","",IFERROR(VLOOKUP($B30,男子登録,2,FALSE),"該当データなし"))</f>
        <v/>
      </c>
      <c r="D30" s="71" t="str">
        <f>IF($B30="","",IFERROR(VLOOKUP($B30,男子登録,3,FALSE),"該当データなし"))</f>
        <v/>
      </c>
      <c r="E30" s="72" t="str">
        <f>IF($B30="","",IFERROR(VLOOKUP($B30,男子登録,4,FALSE),"該当データなし"))</f>
        <v/>
      </c>
      <c r="F30" s="144" t="str">
        <f>IF($B30="","",IFERROR(VLOOKUP($B30,男子登録,5,FALSE),"該当データなし"))</f>
        <v/>
      </c>
      <c r="G30" s="41"/>
      <c r="H30" s="49"/>
      <c r="I30" s="41"/>
      <c r="J30" s="49"/>
      <c r="K30" s="52"/>
      <c r="L30" s="53"/>
      <c r="M30" s="15" t="str">
        <f>IF(B30="","",IF(COUNTIF(登録!$A$1:$A$961,B30)=0,"追加",""))</f>
        <v/>
      </c>
      <c r="N30" s="15" t="e">
        <f>所属データ!$A$20</f>
        <v>#N/A</v>
      </c>
      <c r="O30" s="15">
        <f t="shared" si="2"/>
        <v>0</v>
      </c>
      <c r="P30" s="15" t="str">
        <f t="shared" si="0"/>
        <v/>
      </c>
      <c r="Q30" s="15" t="str">
        <f t="shared" si="1"/>
        <v/>
      </c>
    </row>
    <row r="31" spans="1:17" ht="14.25" customHeight="1" x14ac:dyDescent="0.15">
      <c r="A31" s="82">
        <v>26</v>
      </c>
      <c r="B31" s="36"/>
      <c r="C31" s="69" t="str">
        <f>IF($B31="","",IFERROR(VLOOKUP($B31,男子登録,2,FALSE),"該当データなし"))</f>
        <v/>
      </c>
      <c r="D31" s="69" t="str">
        <f>IF($B31="","",IFERROR(VLOOKUP($B31,男子登録,3,FALSE),"該当データなし"))</f>
        <v/>
      </c>
      <c r="E31" s="70" t="str">
        <f>IF($B31="","",IFERROR(VLOOKUP($B31,男子登録,4,FALSE),"該当データなし"))</f>
        <v/>
      </c>
      <c r="F31" s="143" t="str">
        <f>IF($B31="","",IFERROR(VLOOKUP($B31,男子登録,5,FALSE),"該当データなし"))</f>
        <v/>
      </c>
      <c r="G31" s="40"/>
      <c r="H31" s="47"/>
      <c r="I31" s="40"/>
      <c r="J31" s="47"/>
      <c r="K31" s="33"/>
      <c r="L31" s="46"/>
      <c r="M31" s="15" t="str">
        <f>IF(B31="","",IF(COUNTIF(登録!$A$1:$A$961,B31)=0,"追加",""))</f>
        <v/>
      </c>
      <c r="N31" s="15" t="e">
        <f>所属データ!$A$20</f>
        <v>#N/A</v>
      </c>
      <c r="O31" s="15">
        <f t="shared" si="2"/>
        <v>0</v>
      </c>
      <c r="P31" s="15" t="str">
        <f t="shared" si="0"/>
        <v/>
      </c>
      <c r="Q31" s="15" t="str">
        <f t="shared" si="1"/>
        <v/>
      </c>
    </row>
    <row r="32" spans="1:17" ht="14.25" customHeight="1" x14ac:dyDescent="0.15">
      <c r="A32" s="83">
        <v>27</v>
      </c>
      <c r="B32" s="36"/>
      <c r="C32" s="69" t="str">
        <f>IF($B32="","",IFERROR(VLOOKUP($B32,男子登録,2,FALSE),"該当データなし"))</f>
        <v/>
      </c>
      <c r="D32" s="69" t="str">
        <f>IF($B32="","",IFERROR(VLOOKUP($B32,男子登録,3,FALSE),"該当データなし"))</f>
        <v/>
      </c>
      <c r="E32" s="70" t="str">
        <f>IF($B32="","",IFERROR(VLOOKUP($B32,男子登録,4,FALSE),"該当データなし"))</f>
        <v/>
      </c>
      <c r="F32" s="143" t="str">
        <f>IF($B32="","",IFERROR(VLOOKUP($B32,男子登録,5,FALSE),"該当データなし"))</f>
        <v/>
      </c>
      <c r="G32" s="40"/>
      <c r="H32" s="47"/>
      <c r="I32" s="40"/>
      <c r="J32" s="47"/>
      <c r="K32" s="33"/>
      <c r="L32" s="46"/>
      <c r="M32" s="15" t="str">
        <f>IF(B32="","",IF(COUNTIF(登録!$A$1:$A$961,B32)=0,"追加",""))</f>
        <v/>
      </c>
      <c r="N32" s="15" t="e">
        <f>所属データ!$A$20</f>
        <v>#N/A</v>
      </c>
      <c r="O32" s="15">
        <f t="shared" si="2"/>
        <v>0</v>
      </c>
      <c r="P32" s="15" t="str">
        <f t="shared" si="0"/>
        <v/>
      </c>
      <c r="Q32" s="15" t="str">
        <f t="shared" si="1"/>
        <v/>
      </c>
    </row>
    <row r="33" spans="1:17" ht="14.25" customHeight="1" x14ac:dyDescent="0.15">
      <c r="A33" s="83">
        <v>28</v>
      </c>
      <c r="B33" s="36"/>
      <c r="C33" s="69" t="str">
        <f>IF($B33="","",IFERROR(VLOOKUP($B33,男子登録,2,FALSE),"該当データなし"))</f>
        <v/>
      </c>
      <c r="D33" s="69" t="str">
        <f>IF($B33="","",IFERROR(VLOOKUP($B33,男子登録,3,FALSE),"該当データなし"))</f>
        <v/>
      </c>
      <c r="E33" s="70" t="str">
        <f>IF($B33="","",IFERROR(VLOOKUP($B33,男子登録,4,FALSE),"該当データなし"))</f>
        <v/>
      </c>
      <c r="F33" s="143" t="str">
        <f>IF($B33="","",IFERROR(VLOOKUP($B33,男子登録,5,FALSE),"該当データなし"))</f>
        <v/>
      </c>
      <c r="G33" s="40"/>
      <c r="H33" s="47"/>
      <c r="I33" s="40"/>
      <c r="J33" s="47"/>
      <c r="K33" s="33"/>
      <c r="L33" s="46"/>
      <c r="M33" s="15" t="str">
        <f>IF(B33="","",IF(COUNTIF(登録!$A$1:$A$961,B33)=0,"追加",""))</f>
        <v/>
      </c>
      <c r="N33" s="15" t="e">
        <f>所属データ!$A$20</f>
        <v>#N/A</v>
      </c>
      <c r="O33" s="15">
        <f t="shared" si="2"/>
        <v>0</v>
      </c>
      <c r="P33" s="15" t="str">
        <f t="shared" si="0"/>
        <v/>
      </c>
      <c r="Q33" s="15" t="str">
        <f t="shared" si="1"/>
        <v/>
      </c>
    </row>
    <row r="34" spans="1:17" ht="14.25" customHeight="1" x14ac:dyDescent="0.15">
      <c r="A34" s="83">
        <v>29</v>
      </c>
      <c r="B34" s="36"/>
      <c r="C34" s="69" t="str">
        <f>IF($B34="","",IFERROR(VLOOKUP($B34,男子登録,2,FALSE),"該当データなし"))</f>
        <v/>
      </c>
      <c r="D34" s="69" t="str">
        <f>IF($B34="","",IFERROR(VLOOKUP($B34,男子登録,3,FALSE),"該当データなし"))</f>
        <v/>
      </c>
      <c r="E34" s="70" t="str">
        <f>IF($B34="","",IFERROR(VLOOKUP($B34,男子登録,4,FALSE),"該当データなし"))</f>
        <v/>
      </c>
      <c r="F34" s="143" t="str">
        <f>IF($B34="","",IFERROR(VLOOKUP($B34,男子登録,5,FALSE),"該当データなし"))</f>
        <v/>
      </c>
      <c r="G34" s="40"/>
      <c r="H34" s="47"/>
      <c r="I34" s="40"/>
      <c r="J34" s="47"/>
      <c r="K34" s="33"/>
      <c r="L34" s="46"/>
      <c r="M34" s="15" t="str">
        <f>IF(B34="","",IF(COUNTIF(登録!$A$1:$A$961,B34)=0,"追加",""))</f>
        <v/>
      </c>
      <c r="N34" s="15" t="e">
        <f>所属データ!$A$20</f>
        <v>#N/A</v>
      </c>
      <c r="O34" s="15">
        <f t="shared" si="2"/>
        <v>0</v>
      </c>
      <c r="P34" s="15" t="str">
        <f t="shared" si="0"/>
        <v/>
      </c>
      <c r="Q34" s="15" t="str">
        <f t="shared" si="1"/>
        <v/>
      </c>
    </row>
    <row r="35" spans="1:17" ht="14.25" customHeight="1" thickBot="1" x14ac:dyDescent="0.2">
      <c r="A35" s="84">
        <v>30</v>
      </c>
      <c r="B35" s="51"/>
      <c r="C35" s="71" t="str">
        <f>IF($B35="","",IFERROR(VLOOKUP($B35,男子登録,2,FALSE),"該当データなし"))</f>
        <v/>
      </c>
      <c r="D35" s="71" t="str">
        <f>IF($B35="","",IFERROR(VLOOKUP($B35,男子登録,3,FALSE),"該当データなし"))</f>
        <v/>
      </c>
      <c r="E35" s="72" t="str">
        <f>IF($B35="","",IFERROR(VLOOKUP($B35,男子登録,4,FALSE),"該当データなし"))</f>
        <v/>
      </c>
      <c r="F35" s="144" t="str">
        <f>IF($B35="","",IFERROR(VLOOKUP($B35,男子登録,5,FALSE),"該当データなし"))</f>
        <v/>
      </c>
      <c r="G35" s="41"/>
      <c r="H35" s="49"/>
      <c r="I35" s="41"/>
      <c r="J35" s="49"/>
      <c r="K35" s="52"/>
      <c r="L35" s="53"/>
      <c r="M35" s="15" t="str">
        <f>IF(B35="","",IF(COUNTIF(登録!$A$1:$A$961,B35)=0,"追加",""))</f>
        <v/>
      </c>
      <c r="N35" s="15" t="e">
        <f>所属データ!$A$20</f>
        <v>#N/A</v>
      </c>
      <c r="O35" s="15">
        <f t="shared" si="2"/>
        <v>0</v>
      </c>
      <c r="P35" s="15" t="str">
        <f t="shared" si="0"/>
        <v/>
      </c>
      <c r="Q35" s="15" t="str">
        <f t="shared" si="1"/>
        <v/>
      </c>
    </row>
    <row r="36" spans="1:17" ht="14.25" customHeight="1" x14ac:dyDescent="0.15">
      <c r="A36" s="82">
        <v>31</v>
      </c>
      <c r="B36" s="36"/>
      <c r="C36" s="69" t="str">
        <f>IF($B36="","",IFERROR(VLOOKUP($B36,男子登録,2,FALSE),"該当データなし"))</f>
        <v/>
      </c>
      <c r="D36" s="69" t="str">
        <f>IF($B36="","",IFERROR(VLOOKUP($B36,男子登録,3,FALSE),"該当データなし"))</f>
        <v/>
      </c>
      <c r="E36" s="70" t="str">
        <f>IF($B36="","",IFERROR(VLOOKUP($B36,男子登録,4,FALSE),"該当データなし"))</f>
        <v/>
      </c>
      <c r="F36" s="143" t="str">
        <f>IF($B36="","",IFERROR(VLOOKUP($B36,男子登録,5,FALSE),"該当データなし"))</f>
        <v/>
      </c>
      <c r="G36" s="40"/>
      <c r="H36" s="47"/>
      <c r="I36" s="40"/>
      <c r="J36" s="47"/>
      <c r="K36" s="33"/>
      <c r="L36" s="46"/>
      <c r="M36" s="15" t="str">
        <f>IF(B36="","",IF(COUNTIF(登録!$A$1:$A$961,B36)=0,"追加",""))</f>
        <v/>
      </c>
      <c r="N36" s="15" t="e">
        <f>所属データ!$A$20</f>
        <v>#N/A</v>
      </c>
      <c r="O36" s="15">
        <f t="shared" si="2"/>
        <v>0</v>
      </c>
      <c r="P36" s="15" t="str">
        <f t="shared" si="0"/>
        <v/>
      </c>
      <c r="Q36" s="15" t="str">
        <f t="shared" si="1"/>
        <v/>
      </c>
    </row>
    <row r="37" spans="1:17" ht="14.25" customHeight="1" x14ac:dyDescent="0.15">
      <c r="A37" s="83">
        <v>32</v>
      </c>
      <c r="B37" s="36"/>
      <c r="C37" s="69" t="str">
        <f>IF($B37="","",IFERROR(VLOOKUP($B37,男子登録,2,FALSE),"該当データなし"))</f>
        <v/>
      </c>
      <c r="D37" s="69" t="str">
        <f>IF($B37="","",IFERROR(VLOOKUP($B37,男子登録,3,FALSE),"該当データなし"))</f>
        <v/>
      </c>
      <c r="E37" s="70" t="str">
        <f>IF($B37="","",IFERROR(VLOOKUP($B37,男子登録,4,FALSE),"該当データなし"))</f>
        <v/>
      </c>
      <c r="F37" s="143" t="str">
        <f>IF($B37="","",IFERROR(VLOOKUP($B37,男子登録,5,FALSE),"該当データなし"))</f>
        <v/>
      </c>
      <c r="G37" s="40"/>
      <c r="H37" s="47"/>
      <c r="I37" s="40"/>
      <c r="J37" s="47"/>
      <c r="K37" s="33"/>
      <c r="L37" s="46"/>
      <c r="M37" s="15" t="str">
        <f>IF(B37="","",IF(COUNTIF(登録!$A$1:$A$961,B37)=0,"追加",""))</f>
        <v/>
      </c>
      <c r="N37" s="15" t="e">
        <f>所属データ!$A$20</f>
        <v>#N/A</v>
      </c>
      <c r="O37" s="15">
        <f t="shared" si="2"/>
        <v>0</v>
      </c>
      <c r="P37" s="15" t="str">
        <f t="shared" si="0"/>
        <v/>
      </c>
      <c r="Q37" s="15" t="str">
        <f t="shared" si="1"/>
        <v/>
      </c>
    </row>
    <row r="38" spans="1:17" ht="14.25" customHeight="1" x14ac:dyDescent="0.15">
      <c r="A38" s="83">
        <v>33</v>
      </c>
      <c r="B38" s="36"/>
      <c r="C38" s="69" t="str">
        <f>IF($B38="","",IFERROR(VLOOKUP($B38,男子登録,2,FALSE),"該当データなし"))</f>
        <v/>
      </c>
      <c r="D38" s="69" t="str">
        <f>IF($B38="","",IFERROR(VLOOKUP($B38,男子登録,3,FALSE),"該当データなし"))</f>
        <v/>
      </c>
      <c r="E38" s="70" t="str">
        <f>IF($B38="","",IFERROR(VLOOKUP($B38,男子登録,4,FALSE),"該当データなし"))</f>
        <v/>
      </c>
      <c r="F38" s="143" t="str">
        <f>IF($B38="","",IFERROR(VLOOKUP($B38,男子登録,5,FALSE),"該当データなし"))</f>
        <v/>
      </c>
      <c r="G38" s="40"/>
      <c r="H38" s="47"/>
      <c r="I38" s="40"/>
      <c r="J38" s="47"/>
      <c r="K38" s="33"/>
      <c r="L38" s="46"/>
      <c r="M38" s="15" t="str">
        <f>IF(B38="","",IF(COUNTIF(登録!$A$1:$A$961,B38)=0,"追加",""))</f>
        <v/>
      </c>
      <c r="N38" s="15" t="e">
        <f>所属データ!$A$20</f>
        <v>#N/A</v>
      </c>
      <c r="O38" s="15">
        <f t="shared" si="2"/>
        <v>0</v>
      </c>
      <c r="P38" s="15" t="str">
        <f t="shared" si="0"/>
        <v/>
      </c>
      <c r="Q38" s="15" t="str">
        <f t="shared" si="1"/>
        <v/>
      </c>
    </row>
    <row r="39" spans="1:17" ht="14.25" customHeight="1" x14ac:dyDescent="0.15">
      <c r="A39" s="83">
        <v>34</v>
      </c>
      <c r="B39" s="36"/>
      <c r="C39" s="69" t="str">
        <f>IF($B39="","",IFERROR(VLOOKUP($B39,男子登録,2,FALSE),"該当データなし"))</f>
        <v/>
      </c>
      <c r="D39" s="69" t="str">
        <f>IF($B39="","",IFERROR(VLOOKUP($B39,男子登録,3,FALSE),"該当データなし"))</f>
        <v/>
      </c>
      <c r="E39" s="70" t="str">
        <f>IF($B39="","",IFERROR(VLOOKUP($B39,男子登録,4,FALSE),"該当データなし"))</f>
        <v/>
      </c>
      <c r="F39" s="143" t="str">
        <f>IF($B39="","",IFERROR(VLOOKUP($B39,男子登録,5,FALSE),"該当データなし"))</f>
        <v/>
      </c>
      <c r="G39" s="40"/>
      <c r="H39" s="47"/>
      <c r="I39" s="40"/>
      <c r="J39" s="47"/>
      <c r="K39" s="33"/>
      <c r="L39" s="46"/>
      <c r="M39" s="15" t="str">
        <f>IF(B39="","",IF(COUNTIF(登録!$A$1:$A$961,B39)=0,"追加",""))</f>
        <v/>
      </c>
      <c r="N39" s="15" t="e">
        <f>所属データ!$A$20</f>
        <v>#N/A</v>
      </c>
      <c r="O39" s="15">
        <f t="shared" si="2"/>
        <v>0</v>
      </c>
      <c r="P39" s="15" t="str">
        <f t="shared" si="0"/>
        <v/>
      </c>
      <c r="Q39" s="15" t="str">
        <f t="shared" si="1"/>
        <v/>
      </c>
    </row>
    <row r="40" spans="1:17" ht="14.25" customHeight="1" thickBot="1" x14ac:dyDescent="0.2">
      <c r="A40" s="84">
        <v>35</v>
      </c>
      <c r="B40" s="51"/>
      <c r="C40" s="71" t="str">
        <f>IF($B40="","",IFERROR(VLOOKUP($B40,男子登録,2,FALSE),"該当データなし"))</f>
        <v/>
      </c>
      <c r="D40" s="71" t="str">
        <f>IF($B40="","",IFERROR(VLOOKUP($B40,男子登録,3,FALSE),"該当データなし"))</f>
        <v/>
      </c>
      <c r="E40" s="72" t="str">
        <f>IF($B40="","",IFERROR(VLOOKUP($B40,男子登録,4,FALSE),"該当データなし"))</f>
        <v/>
      </c>
      <c r="F40" s="144" t="str">
        <f>IF($B40="","",IFERROR(VLOOKUP($B40,男子登録,5,FALSE),"該当データなし"))</f>
        <v/>
      </c>
      <c r="G40" s="41"/>
      <c r="H40" s="49"/>
      <c r="I40" s="41"/>
      <c r="J40" s="49"/>
      <c r="K40" s="52"/>
      <c r="L40" s="53"/>
      <c r="M40" s="15" t="str">
        <f>IF(B40="","",IF(COUNTIF(登録!$A$1:$A$961,B40)=0,"追加",""))</f>
        <v/>
      </c>
      <c r="N40" s="15" t="e">
        <f>所属データ!$A$20</f>
        <v>#N/A</v>
      </c>
      <c r="O40" s="15">
        <f t="shared" si="2"/>
        <v>0</v>
      </c>
      <c r="P40" s="15" t="str">
        <f t="shared" si="0"/>
        <v/>
      </c>
      <c r="Q40" s="15" t="str">
        <f t="shared" si="1"/>
        <v/>
      </c>
    </row>
    <row r="41" spans="1:17" ht="14.25" customHeight="1" x14ac:dyDescent="0.15">
      <c r="A41" s="82">
        <v>36</v>
      </c>
      <c r="B41" s="36"/>
      <c r="C41" s="69" t="str">
        <f>IF($B41="","",IFERROR(VLOOKUP($B41,男子登録,2,FALSE),"該当データなし"))</f>
        <v/>
      </c>
      <c r="D41" s="69" t="str">
        <f>IF($B41="","",IFERROR(VLOOKUP($B41,男子登録,3,FALSE),"該当データなし"))</f>
        <v/>
      </c>
      <c r="E41" s="70" t="str">
        <f>IF($B41="","",IFERROR(VLOOKUP($B41,男子登録,4,FALSE),"該当データなし"))</f>
        <v/>
      </c>
      <c r="F41" s="143" t="str">
        <f>IF($B41="","",IFERROR(VLOOKUP($B41,男子登録,5,FALSE),"該当データなし"))</f>
        <v/>
      </c>
      <c r="G41" s="40"/>
      <c r="H41" s="47"/>
      <c r="I41" s="40"/>
      <c r="J41" s="47"/>
      <c r="K41" s="33"/>
      <c r="L41" s="46"/>
      <c r="M41" s="15" t="str">
        <f>IF(B41="","",IF(COUNTIF(登録!$A$1:$A$961,B41)=0,"追加",""))</f>
        <v/>
      </c>
      <c r="N41" s="15" t="e">
        <f>所属データ!$A$20</f>
        <v>#N/A</v>
      </c>
      <c r="O41" s="15">
        <f t="shared" si="2"/>
        <v>0</v>
      </c>
      <c r="P41" s="15" t="str">
        <f t="shared" si="0"/>
        <v/>
      </c>
      <c r="Q41" s="15" t="str">
        <f t="shared" si="1"/>
        <v/>
      </c>
    </row>
    <row r="42" spans="1:17" ht="14.25" customHeight="1" x14ac:dyDescent="0.15">
      <c r="A42" s="83">
        <v>37</v>
      </c>
      <c r="B42" s="36"/>
      <c r="C42" s="69" t="str">
        <f>IF($B42="","",IFERROR(VLOOKUP($B42,男子登録,2,FALSE),"該当データなし"))</f>
        <v/>
      </c>
      <c r="D42" s="69" t="str">
        <f>IF($B42="","",IFERROR(VLOOKUP($B42,男子登録,3,FALSE),"該当データなし"))</f>
        <v/>
      </c>
      <c r="E42" s="70" t="str">
        <f>IF($B42="","",IFERROR(VLOOKUP($B42,男子登録,4,FALSE),"該当データなし"))</f>
        <v/>
      </c>
      <c r="F42" s="143" t="str">
        <f>IF($B42="","",IFERROR(VLOOKUP($B42,男子登録,5,FALSE),"該当データなし"))</f>
        <v/>
      </c>
      <c r="G42" s="40"/>
      <c r="H42" s="47"/>
      <c r="I42" s="40"/>
      <c r="J42" s="47"/>
      <c r="K42" s="33"/>
      <c r="L42" s="46"/>
      <c r="M42" s="15" t="str">
        <f>IF(B42="","",IF(COUNTIF(登録!$A$1:$A$961,B42)=0,"追加",""))</f>
        <v/>
      </c>
      <c r="N42" s="15" t="e">
        <f>所属データ!$A$20</f>
        <v>#N/A</v>
      </c>
      <c r="O42" s="15">
        <f t="shared" si="2"/>
        <v>0</v>
      </c>
      <c r="P42" s="15" t="str">
        <f t="shared" si="0"/>
        <v/>
      </c>
      <c r="Q42" s="15" t="str">
        <f t="shared" si="1"/>
        <v/>
      </c>
    </row>
    <row r="43" spans="1:17" ht="14.25" customHeight="1" x14ac:dyDescent="0.15">
      <c r="A43" s="83">
        <v>38</v>
      </c>
      <c r="B43" s="36"/>
      <c r="C43" s="69" t="str">
        <f>IF($B43="","",IFERROR(VLOOKUP($B43,男子登録,2,FALSE),"該当データなし"))</f>
        <v/>
      </c>
      <c r="D43" s="69" t="str">
        <f>IF($B43="","",IFERROR(VLOOKUP($B43,男子登録,3,FALSE),"該当データなし"))</f>
        <v/>
      </c>
      <c r="E43" s="70" t="str">
        <f>IF($B43="","",IFERROR(VLOOKUP($B43,男子登録,4,FALSE),"該当データなし"))</f>
        <v/>
      </c>
      <c r="F43" s="143" t="str">
        <f>IF($B43="","",IFERROR(VLOOKUP($B43,男子登録,5,FALSE),"該当データなし"))</f>
        <v/>
      </c>
      <c r="G43" s="40"/>
      <c r="H43" s="47"/>
      <c r="I43" s="40"/>
      <c r="J43" s="47"/>
      <c r="K43" s="33"/>
      <c r="L43" s="46"/>
      <c r="M43" s="15" t="str">
        <f>IF(B43="","",IF(COUNTIF(登録!$A$1:$A$961,B43)=0,"追加",""))</f>
        <v/>
      </c>
      <c r="N43" s="15" t="e">
        <f>所属データ!$A$20</f>
        <v>#N/A</v>
      </c>
      <c r="O43" s="15">
        <f t="shared" si="2"/>
        <v>0</v>
      </c>
      <c r="P43" s="15" t="str">
        <f t="shared" si="0"/>
        <v/>
      </c>
      <c r="Q43" s="15" t="str">
        <f t="shared" si="1"/>
        <v/>
      </c>
    </row>
    <row r="44" spans="1:17" ht="14.25" customHeight="1" x14ac:dyDescent="0.15">
      <c r="A44" s="83">
        <v>39</v>
      </c>
      <c r="B44" s="36"/>
      <c r="C44" s="69" t="str">
        <f>IF($B44="","",IFERROR(VLOOKUP($B44,男子登録,2,FALSE),"該当データなし"))</f>
        <v/>
      </c>
      <c r="D44" s="69" t="str">
        <f>IF($B44="","",IFERROR(VLOOKUP($B44,男子登録,3,FALSE),"該当データなし"))</f>
        <v/>
      </c>
      <c r="E44" s="70" t="str">
        <f>IF($B44="","",IFERROR(VLOOKUP($B44,男子登録,4,FALSE),"該当データなし"))</f>
        <v/>
      </c>
      <c r="F44" s="143" t="str">
        <f>IF($B44="","",IFERROR(VLOOKUP($B44,男子登録,5,FALSE),"該当データなし"))</f>
        <v/>
      </c>
      <c r="G44" s="40"/>
      <c r="H44" s="47"/>
      <c r="I44" s="40"/>
      <c r="J44" s="47"/>
      <c r="K44" s="33"/>
      <c r="L44" s="46"/>
      <c r="M44" s="15" t="str">
        <f>IF(B44="","",IF(COUNTIF(登録!$A$1:$A$961,B44)=0,"追加",""))</f>
        <v/>
      </c>
      <c r="N44" s="15" t="e">
        <f>所属データ!$A$20</f>
        <v>#N/A</v>
      </c>
      <c r="O44" s="15">
        <f t="shared" si="2"/>
        <v>0</v>
      </c>
      <c r="P44" s="15" t="str">
        <f t="shared" si="0"/>
        <v/>
      </c>
      <c r="Q44" s="15" t="str">
        <f t="shared" si="1"/>
        <v/>
      </c>
    </row>
    <row r="45" spans="1:17" ht="14.25" customHeight="1" thickBot="1" x14ac:dyDescent="0.2">
      <c r="A45" s="84">
        <v>40</v>
      </c>
      <c r="B45" s="51"/>
      <c r="C45" s="71" t="str">
        <f>IF($B45="","",IFERROR(VLOOKUP($B45,男子登録,2,FALSE),"該当データなし"))</f>
        <v/>
      </c>
      <c r="D45" s="71" t="str">
        <f>IF($B45="","",IFERROR(VLOOKUP($B45,男子登録,3,FALSE),"該当データなし"))</f>
        <v/>
      </c>
      <c r="E45" s="72" t="str">
        <f>IF($B45="","",IFERROR(VLOOKUP($B45,男子登録,4,FALSE),"該当データなし"))</f>
        <v/>
      </c>
      <c r="F45" s="144" t="str">
        <f>IF($B45="","",IFERROR(VLOOKUP($B45,男子登録,5,FALSE),"該当データなし"))</f>
        <v/>
      </c>
      <c r="G45" s="41"/>
      <c r="H45" s="49"/>
      <c r="I45" s="41"/>
      <c r="J45" s="49"/>
      <c r="K45" s="52"/>
      <c r="L45" s="53"/>
      <c r="M45" s="15" t="str">
        <f>IF(B45="","",IF(COUNTIF(登録!$A$1:$A$961,B45)=0,"追加",""))</f>
        <v/>
      </c>
      <c r="N45" s="15" t="e">
        <f>所属データ!$A$20</f>
        <v>#N/A</v>
      </c>
      <c r="O45" s="15">
        <f t="shared" si="2"/>
        <v>0</v>
      </c>
      <c r="P45" s="15" t="str">
        <f t="shared" si="0"/>
        <v/>
      </c>
      <c r="Q45" s="15" t="str">
        <f t="shared" si="1"/>
        <v/>
      </c>
    </row>
    <row r="46" spans="1:17" ht="14.25" customHeight="1" x14ac:dyDescent="0.15">
      <c r="A46" s="82">
        <v>41</v>
      </c>
      <c r="B46" s="36"/>
      <c r="C46" s="69" t="str">
        <f>IF($B46="","",IFERROR(VLOOKUP($B46,男子登録,2,FALSE),"該当データなし"))</f>
        <v/>
      </c>
      <c r="D46" s="69" t="str">
        <f>IF($B46="","",IFERROR(VLOOKUP($B46,男子登録,3,FALSE),"該当データなし"))</f>
        <v/>
      </c>
      <c r="E46" s="70" t="str">
        <f>IF($B46="","",IFERROR(VLOOKUP($B46,男子登録,4,FALSE),"該当データなし"))</f>
        <v/>
      </c>
      <c r="F46" s="143" t="str">
        <f>IF($B46="","",IFERROR(VLOOKUP($B46,男子登録,5,FALSE),"該当データなし"))</f>
        <v/>
      </c>
      <c r="G46" s="40"/>
      <c r="H46" s="47"/>
      <c r="I46" s="40"/>
      <c r="J46" s="47"/>
      <c r="K46" s="33"/>
      <c r="L46" s="46"/>
      <c r="M46" s="15" t="str">
        <f>IF(B46="","",IF(COUNTIF(登録!$A$1:$A$961,B46)=0,"追加",""))</f>
        <v/>
      </c>
      <c r="N46" s="15" t="e">
        <f>所属データ!$A$20</f>
        <v>#N/A</v>
      </c>
      <c r="O46" s="15">
        <f t="shared" si="2"/>
        <v>0</v>
      </c>
      <c r="P46" s="15" t="str">
        <f t="shared" si="0"/>
        <v/>
      </c>
      <c r="Q46" s="15" t="str">
        <f t="shared" si="1"/>
        <v/>
      </c>
    </row>
    <row r="47" spans="1:17" ht="14.25" customHeight="1" x14ac:dyDescent="0.15">
      <c r="A47" s="83">
        <v>42</v>
      </c>
      <c r="B47" s="36"/>
      <c r="C47" s="69" t="str">
        <f>IF($B47="","",IFERROR(VLOOKUP($B47,男子登録,2,FALSE),"該当データなし"))</f>
        <v/>
      </c>
      <c r="D47" s="69" t="str">
        <f>IF($B47="","",IFERROR(VLOOKUP($B47,男子登録,3,FALSE),"該当データなし"))</f>
        <v/>
      </c>
      <c r="E47" s="70" t="str">
        <f>IF($B47="","",IFERROR(VLOOKUP($B47,男子登録,4,FALSE),"該当データなし"))</f>
        <v/>
      </c>
      <c r="F47" s="143" t="str">
        <f>IF($B47="","",IFERROR(VLOOKUP($B47,男子登録,5,FALSE),"該当データなし"))</f>
        <v/>
      </c>
      <c r="G47" s="40"/>
      <c r="H47" s="47"/>
      <c r="I47" s="40"/>
      <c r="J47" s="47"/>
      <c r="K47" s="33"/>
      <c r="L47" s="46"/>
      <c r="M47" s="15" t="str">
        <f>IF(B47="","",IF(COUNTIF(登録!$A$1:$A$961,B47)=0,"追加",""))</f>
        <v/>
      </c>
      <c r="N47" s="15" t="e">
        <f>所属データ!$A$20</f>
        <v>#N/A</v>
      </c>
      <c r="O47" s="15">
        <f t="shared" si="2"/>
        <v>0</v>
      </c>
      <c r="P47" s="15" t="str">
        <f t="shared" si="0"/>
        <v/>
      </c>
      <c r="Q47" s="15" t="str">
        <f t="shared" si="1"/>
        <v/>
      </c>
    </row>
    <row r="48" spans="1:17" ht="14.25" customHeight="1" x14ac:dyDescent="0.15">
      <c r="A48" s="83">
        <v>43</v>
      </c>
      <c r="B48" s="36"/>
      <c r="C48" s="69" t="str">
        <f>IF($B48="","",IFERROR(VLOOKUP($B48,男子登録,2,FALSE),"該当データなし"))</f>
        <v/>
      </c>
      <c r="D48" s="69" t="str">
        <f>IF($B48="","",IFERROR(VLOOKUP($B48,男子登録,3,FALSE),"該当データなし"))</f>
        <v/>
      </c>
      <c r="E48" s="70" t="str">
        <f>IF($B48="","",IFERROR(VLOOKUP($B48,男子登録,4,FALSE),"該当データなし"))</f>
        <v/>
      </c>
      <c r="F48" s="143" t="str">
        <f>IF($B48="","",IFERROR(VLOOKUP($B48,男子登録,5,FALSE),"該当データなし"))</f>
        <v/>
      </c>
      <c r="G48" s="40"/>
      <c r="H48" s="47"/>
      <c r="I48" s="40"/>
      <c r="J48" s="47"/>
      <c r="K48" s="33"/>
      <c r="L48" s="46"/>
      <c r="M48" s="15" t="str">
        <f>IF(B48="","",IF(COUNTIF(登録!$A$1:$A$961,B48)=0,"追加",""))</f>
        <v/>
      </c>
      <c r="N48" s="15" t="e">
        <f>所属データ!$A$20</f>
        <v>#N/A</v>
      </c>
      <c r="O48" s="15">
        <f t="shared" si="2"/>
        <v>0</v>
      </c>
      <c r="P48" s="15" t="str">
        <f t="shared" si="0"/>
        <v/>
      </c>
      <c r="Q48" s="15" t="str">
        <f t="shared" si="1"/>
        <v/>
      </c>
    </row>
    <row r="49" spans="1:17" ht="14.25" customHeight="1" x14ac:dyDescent="0.15">
      <c r="A49" s="83">
        <v>44</v>
      </c>
      <c r="B49" s="36"/>
      <c r="C49" s="69" t="str">
        <f>IF($B49="","",IFERROR(VLOOKUP($B49,男子登録,2,FALSE),"該当データなし"))</f>
        <v/>
      </c>
      <c r="D49" s="69" t="str">
        <f>IF($B49="","",IFERROR(VLOOKUP($B49,男子登録,3,FALSE),"該当データなし"))</f>
        <v/>
      </c>
      <c r="E49" s="70" t="str">
        <f>IF($B49="","",IFERROR(VLOOKUP($B49,男子登録,4,FALSE),"該当データなし"))</f>
        <v/>
      </c>
      <c r="F49" s="143" t="str">
        <f>IF($B49="","",IFERROR(VLOOKUP($B49,男子登録,5,FALSE),"該当データなし"))</f>
        <v/>
      </c>
      <c r="G49" s="40"/>
      <c r="H49" s="47"/>
      <c r="I49" s="40"/>
      <c r="J49" s="47"/>
      <c r="K49" s="33"/>
      <c r="L49" s="46"/>
      <c r="M49" s="15" t="str">
        <f>IF(B49="","",IF(COUNTIF(登録!$A$1:$A$961,B49)=0,"追加",""))</f>
        <v/>
      </c>
      <c r="N49" s="15" t="e">
        <f>所属データ!$A$20</f>
        <v>#N/A</v>
      </c>
      <c r="O49" s="15">
        <f t="shared" si="2"/>
        <v>0</v>
      </c>
      <c r="P49" s="15" t="str">
        <f t="shared" si="0"/>
        <v/>
      </c>
      <c r="Q49" s="15" t="str">
        <f t="shared" si="1"/>
        <v/>
      </c>
    </row>
    <row r="50" spans="1:17" ht="14.25" customHeight="1" thickBot="1" x14ac:dyDescent="0.2">
      <c r="A50" s="84">
        <v>45</v>
      </c>
      <c r="B50" s="51"/>
      <c r="C50" s="71" t="str">
        <f>IF($B50="","",IFERROR(VLOOKUP($B50,男子登録,2,FALSE),"該当データなし"))</f>
        <v/>
      </c>
      <c r="D50" s="71" t="str">
        <f>IF($B50="","",IFERROR(VLOOKUP($B50,男子登録,3,FALSE),"該当データなし"))</f>
        <v/>
      </c>
      <c r="E50" s="72" t="str">
        <f>IF($B50="","",IFERROR(VLOOKUP($B50,男子登録,4,FALSE),"該当データなし"))</f>
        <v/>
      </c>
      <c r="F50" s="144" t="str">
        <f>IF($B50="","",IFERROR(VLOOKUP($B50,男子登録,5,FALSE),"該当データなし"))</f>
        <v/>
      </c>
      <c r="G50" s="41"/>
      <c r="H50" s="49"/>
      <c r="I50" s="41"/>
      <c r="J50" s="49"/>
      <c r="K50" s="52"/>
      <c r="L50" s="53"/>
      <c r="M50" s="15" t="str">
        <f>IF(B50="","",IF(COUNTIF(登録!$A$1:$A$961,B50)=0,"追加",""))</f>
        <v/>
      </c>
      <c r="N50" s="15" t="e">
        <f>所属データ!$A$20</f>
        <v>#N/A</v>
      </c>
      <c r="O50" s="15">
        <f t="shared" si="2"/>
        <v>0</v>
      </c>
      <c r="P50" s="15" t="str">
        <f t="shared" si="0"/>
        <v/>
      </c>
      <c r="Q50" s="15" t="str">
        <f t="shared" si="1"/>
        <v/>
      </c>
    </row>
    <row r="52" spans="1:17" hidden="1" x14ac:dyDescent="0.15">
      <c r="B52" s="15" t="e">
        <f>VLOOKUP(所属データ!$C$3,所属データ!$A$28:$F$102,3,0)</f>
        <v>#N/A</v>
      </c>
      <c r="C52" s="15" t="e">
        <f>VLOOKUP(所属データ!$C$3,所属データ!$A$28:$F$102,4,0)</f>
        <v>#N/A</v>
      </c>
    </row>
    <row r="53" spans="1:17" hidden="1" x14ac:dyDescent="0.15"/>
    <row r="54" spans="1:17" hidden="1" x14ac:dyDescent="0.15">
      <c r="B54" s="15" t="s">
        <v>117</v>
      </c>
    </row>
    <row r="55" spans="1:17" hidden="1" x14ac:dyDescent="0.15">
      <c r="B55" s="15" t="s">
        <v>116</v>
      </c>
      <c r="D55" s="93" t="s">
        <v>5</v>
      </c>
      <c r="E55" s="35"/>
      <c r="F55" s="89"/>
    </row>
    <row r="56" spans="1:17" hidden="1" x14ac:dyDescent="0.15">
      <c r="B56" s="15" t="s">
        <v>49</v>
      </c>
      <c r="D56" s="15">
        <f t="shared" ref="D56:D63" si="3">COUNTIF($G$6:$J$50,B56)</f>
        <v>0</v>
      </c>
      <c r="F56" s="88"/>
    </row>
    <row r="57" spans="1:17" hidden="1" x14ac:dyDescent="0.15">
      <c r="B57" s="15" t="s">
        <v>0</v>
      </c>
      <c r="C57" s="17"/>
      <c r="D57" s="15">
        <f t="shared" si="3"/>
        <v>0</v>
      </c>
      <c r="F57" s="88"/>
    </row>
    <row r="58" spans="1:17" hidden="1" x14ac:dyDescent="0.15">
      <c r="B58" s="15" t="s">
        <v>51</v>
      </c>
      <c r="C58" s="17"/>
      <c r="D58" s="15">
        <f t="shared" si="3"/>
        <v>0</v>
      </c>
      <c r="F58" s="88"/>
    </row>
    <row r="59" spans="1:17" hidden="1" x14ac:dyDescent="0.15">
      <c r="B59" s="15" t="s">
        <v>52</v>
      </c>
      <c r="D59" s="15">
        <f t="shared" si="3"/>
        <v>0</v>
      </c>
      <c r="F59" s="88"/>
    </row>
    <row r="60" spans="1:17" hidden="1" x14ac:dyDescent="0.15">
      <c r="B60" s="15" t="s">
        <v>53</v>
      </c>
      <c r="D60" s="15">
        <f t="shared" si="3"/>
        <v>0</v>
      </c>
      <c r="F60" s="88"/>
    </row>
    <row r="61" spans="1:17" hidden="1" x14ac:dyDescent="0.15">
      <c r="B61" s="15" t="s">
        <v>54</v>
      </c>
      <c r="D61" s="15">
        <f t="shared" si="3"/>
        <v>0</v>
      </c>
      <c r="F61" s="88"/>
    </row>
    <row r="62" spans="1:17" hidden="1" x14ac:dyDescent="0.15">
      <c r="B62" s="15" t="s">
        <v>55</v>
      </c>
      <c r="D62" s="15">
        <f t="shared" si="3"/>
        <v>0</v>
      </c>
      <c r="F62" s="88"/>
    </row>
    <row r="63" spans="1:17" hidden="1" x14ac:dyDescent="0.15">
      <c r="B63" s="15" t="s">
        <v>63</v>
      </c>
      <c r="D63" s="15">
        <f t="shared" si="3"/>
        <v>0</v>
      </c>
      <c r="F63" s="88"/>
    </row>
    <row r="64" spans="1:17" hidden="1" x14ac:dyDescent="0.15">
      <c r="B64" s="15" t="s">
        <v>6</v>
      </c>
      <c r="D64" s="15">
        <f>COUNTIF($G$6:$K$60,B64)</f>
        <v>0</v>
      </c>
      <c r="F64" s="88"/>
    </row>
    <row r="65" spans="2:6" hidden="1" x14ac:dyDescent="0.15">
      <c r="B65" s="15" t="s">
        <v>46</v>
      </c>
      <c r="D65" s="15">
        <f t="shared" ref="D65:D74" si="4">COUNTIF($G$6:$J$50,B65)</f>
        <v>0</v>
      </c>
      <c r="F65" s="88"/>
    </row>
    <row r="66" spans="2:6" hidden="1" x14ac:dyDescent="0.15">
      <c r="B66" s="15" t="s">
        <v>56</v>
      </c>
      <c r="D66" s="15">
        <f t="shared" si="4"/>
        <v>0</v>
      </c>
      <c r="F66" s="88"/>
    </row>
    <row r="67" spans="2:6" hidden="1" x14ac:dyDescent="0.15">
      <c r="B67" s="15" t="s">
        <v>57</v>
      </c>
      <c r="D67" s="15">
        <f t="shared" si="4"/>
        <v>0</v>
      </c>
      <c r="F67" s="88"/>
    </row>
    <row r="68" spans="2:6" hidden="1" x14ac:dyDescent="0.15">
      <c r="B68" s="15" t="s">
        <v>58</v>
      </c>
      <c r="D68" s="15">
        <f t="shared" si="4"/>
        <v>0</v>
      </c>
      <c r="F68" s="88"/>
    </row>
    <row r="69" spans="2:6" hidden="1" x14ac:dyDescent="0.15">
      <c r="B69" s="15" t="s">
        <v>59</v>
      </c>
      <c r="D69" s="15">
        <f t="shared" si="4"/>
        <v>0</v>
      </c>
      <c r="F69" s="88"/>
    </row>
    <row r="70" spans="2:6" hidden="1" x14ac:dyDescent="0.15">
      <c r="B70" s="15" t="s">
        <v>60</v>
      </c>
      <c r="D70" s="15">
        <f t="shared" si="4"/>
        <v>0</v>
      </c>
      <c r="F70" s="88"/>
    </row>
    <row r="71" spans="2:6" hidden="1" x14ac:dyDescent="0.15">
      <c r="B71" s="15" t="s">
        <v>61</v>
      </c>
      <c r="D71" s="15">
        <f t="shared" si="4"/>
        <v>0</v>
      </c>
      <c r="F71" s="88"/>
    </row>
    <row r="72" spans="2:6" hidden="1" x14ac:dyDescent="0.15">
      <c r="B72" s="15" t="s">
        <v>47</v>
      </c>
      <c r="D72" s="15">
        <f t="shared" si="4"/>
        <v>0</v>
      </c>
      <c r="F72" s="88"/>
    </row>
    <row r="73" spans="2:6" hidden="1" x14ac:dyDescent="0.15">
      <c r="B73" s="15" t="s">
        <v>62</v>
      </c>
      <c r="D73" s="15">
        <f t="shared" si="4"/>
        <v>0</v>
      </c>
      <c r="F73" s="88"/>
    </row>
    <row r="74" spans="2:6" hidden="1" x14ac:dyDescent="0.15">
      <c r="B74" s="15" t="s">
        <v>131</v>
      </c>
      <c r="D74" s="15">
        <f t="shared" si="4"/>
        <v>0</v>
      </c>
      <c r="F74" s="88"/>
    </row>
    <row r="75" spans="2:6" hidden="1" x14ac:dyDescent="0.15"/>
    <row r="76" spans="2:6" hidden="1" x14ac:dyDescent="0.15"/>
    <row r="77" spans="2:6" hidden="1" x14ac:dyDescent="0.15"/>
    <row r="78" spans="2:6" hidden="1" x14ac:dyDescent="0.15"/>
  </sheetData>
  <sheetProtection selectLockedCells="1"/>
  <mergeCells count="11">
    <mergeCell ref="G4:H4"/>
    <mergeCell ref="I4:J4"/>
    <mergeCell ref="E4:E5"/>
    <mergeCell ref="A1:B2"/>
    <mergeCell ref="A4:A5"/>
    <mergeCell ref="C1:F1"/>
    <mergeCell ref="B4:B5"/>
    <mergeCell ref="C2:D2"/>
    <mergeCell ref="E2:F2"/>
    <mergeCell ref="C3:F3"/>
    <mergeCell ref="F4:F5"/>
  </mergeCells>
  <phoneticPr fontId="3"/>
  <conditionalFormatting sqref="I6:I50">
    <cfRule type="expression" dxfId="2" priority="1" stopIfTrue="1">
      <formula>AND(I6&lt;&gt;"",G6=I6)</formula>
    </cfRule>
  </conditionalFormatting>
  <dataValidations xWindow="507" yWindow="139" count="7">
    <dataValidation type="whole" imeMode="off" allowBlank="1" showErrorMessage="1" error="ﾄﾗｯｸ種目は1/100秒、ﾌｨｰﾙﾄﾞは1cm単位まで入力してください。　：　や　．　は自動で入力されますので数字のみを入力してください。_x000a_" sqref="L5" xr:uid="{00000000-0002-0000-0200-000000000000}">
      <formula1>30000</formula1>
      <formula2>99000</formula2>
    </dataValidation>
    <dataValidation type="list" allowBlank="1" showErrorMessage="1" error="エントリーの場合は○をリストから選択してください。" sqref="K6:L50" xr:uid="{00000000-0002-0000-0200-000001000000}">
      <formula1>$P$3</formula1>
    </dataValidation>
    <dataValidation type="date" operator="greaterThan" allowBlank="1" showInputMessage="1" showErrorMessage="1" error="S年.月.日の型で入力してください。　例）　S62.5.13" sqref="F7:F50" xr:uid="{00000000-0002-0000-0200-000002000000}">
      <formula1>30407</formula1>
    </dataValidation>
    <dataValidation type="whole" imeMode="off" allowBlank="1" showErrorMessage="1" error="ﾄﾗｯｸ種目は1/100秒、ﾌｨｰﾙﾄﾞは1cm単位まで入力してください。　：　や　．　は自動で入力されますので数字のみを入力してください。_x000a_" sqref="K5" xr:uid="{00000000-0002-0000-0200-000003000000}">
      <formula1>4000</formula1>
      <formula2>12000</formula2>
    </dataValidation>
    <dataValidation type="list" allowBlank="1" showErrorMessage="1" errorTitle="入力を自動的に規制しています。" error="リストから選択してください。学年によってエントリー種目が制限されています。" sqref="I6:I50 G6:G50" xr:uid="{00000000-0002-0000-0200-000004000000}">
      <formula1>$B$56:$B$74</formula1>
    </dataValidation>
    <dataValidation type="whole" imeMode="off" allowBlank="1" showErrorMessage="1" error="エントリー種目の最高記録についてﾄﾗｯｸ種目は1/100秒、ﾌｨｰﾙﾄﾞは1cm単位まで入力します。単位等は入力せず、数字のみを入力してください。混成競技は記録入力の必要はありません。（例：「２分１６秒３」　の場合　21630 　と入力）_x000a_" sqref="H6:H50 J6:J50" xr:uid="{00000000-0002-0000-0200-000005000000}">
      <formula1>90</formula1>
      <formula2>600000</formula2>
    </dataValidation>
    <dataValidation type="custom" allowBlank="1" showInputMessage="1" showErrorMessage="1" error="学校割当番号の範囲内を使用してください。番号が足りない場合は空白にしてください。追加登録番号については登録担当者まで連絡してください。" sqref="B6:B50" xr:uid="{00000000-0002-0000-0200-000006000000}">
      <formula1>OR(B6&gt;=$B$52,B6&lt;=$C$52)</formula1>
    </dataValidation>
  </dataValidations>
  <printOptions horizontalCentered="1" verticalCentered="1"/>
  <pageMargins left="0.27559055118110237" right="0.19685039370078741" top="0.35433070866141736" bottom="0.31496062992125984" header="0.39370078740157483" footer="0.51181102362204722"/>
  <pageSetup paperSize="9" scale="11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B74"/>
  <sheetViews>
    <sheetView showGridLines="0" zoomScaleNormal="100" workbookViewId="0">
      <selection activeCell="B6" sqref="B6"/>
    </sheetView>
  </sheetViews>
  <sheetFormatPr defaultColWidth="9" defaultRowHeight="13.5" x14ac:dyDescent="0.15"/>
  <cols>
    <col min="1" max="1" width="2.75" style="15" customWidth="1"/>
    <col min="2" max="2" width="5" style="15" customWidth="1"/>
    <col min="3" max="3" width="11.375" style="15" customWidth="1"/>
    <col min="4" max="4" width="11.625" style="15" customWidth="1"/>
    <col min="5" max="5" width="2.625" style="15" customWidth="1"/>
    <col min="6" max="6" width="9.75" style="134" bestFit="1" customWidth="1"/>
    <col min="7" max="7" width="8.125" style="15" customWidth="1"/>
    <col min="8" max="8" width="7" style="15" customWidth="1"/>
    <col min="9" max="9" width="8.125" style="15" customWidth="1"/>
    <col min="10" max="10" width="7" style="15" customWidth="1"/>
    <col min="11" max="12" width="5.625" style="15" customWidth="1"/>
    <col min="13" max="13" width="7.25" style="15" hidden="1" customWidth="1"/>
    <col min="14" max="15" width="7.375" style="15" hidden="1" customWidth="1"/>
    <col min="16" max="16" width="5.875" style="15" hidden="1" customWidth="1"/>
    <col min="17" max="17" width="5.625" style="15" hidden="1" customWidth="1"/>
    <col min="18" max="19" width="11.25" style="15" hidden="1" customWidth="1"/>
    <col min="20" max="20" width="8" style="15" hidden="1" customWidth="1"/>
    <col min="21" max="21" width="10.25" style="15" hidden="1" customWidth="1"/>
    <col min="22" max="22" width="11" style="15" hidden="1" customWidth="1"/>
    <col min="23" max="23" width="10.5" style="15" hidden="1" customWidth="1"/>
    <col min="24" max="24" width="13.25" style="15" hidden="1" customWidth="1"/>
    <col min="25" max="25" width="12.25" style="15" hidden="1" customWidth="1"/>
    <col min="26" max="26" width="12.625" style="15" hidden="1" customWidth="1"/>
    <col min="27" max="27" width="9" style="15" hidden="1" customWidth="1"/>
    <col min="28" max="28" width="10" style="15" hidden="1" customWidth="1"/>
    <col min="29" max="16384" width="9" style="15"/>
  </cols>
  <sheetData>
    <row r="1" spans="1:28" ht="15.75" customHeight="1" x14ac:dyDescent="0.15">
      <c r="A1" s="236" t="s">
        <v>169</v>
      </c>
      <c r="B1" s="237"/>
      <c r="C1" s="223" t="s">
        <v>4</v>
      </c>
      <c r="D1" s="223"/>
      <c r="E1" s="223"/>
      <c r="F1" s="223"/>
      <c r="G1" s="42"/>
      <c r="H1" s="122" t="str">
        <f>"学校長名："&amp;所属データ!$C$6&amp;"　　印"</f>
        <v>学校長名：　　印</v>
      </c>
      <c r="I1" s="81"/>
      <c r="J1" s="81"/>
      <c r="K1" s="43"/>
      <c r="L1" s="43"/>
      <c r="N1" s="19"/>
      <c r="O1" s="19"/>
      <c r="P1" s="34"/>
      <c r="R1" s="19"/>
      <c r="S1" s="19"/>
      <c r="T1" s="19"/>
      <c r="U1" s="19"/>
      <c r="V1" s="19"/>
      <c r="W1" s="19"/>
      <c r="X1" s="19"/>
      <c r="Y1" s="19"/>
      <c r="Z1" s="19"/>
    </row>
    <row r="2" spans="1:28" ht="15.75" customHeight="1" thickBot="1" x14ac:dyDescent="0.2">
      <c r="A2" s="238"/>
      <c r="B2" s="239"/>
      <c r="C2" s="244" t="str">
        <f>"学校名："&amp;所属データ!$C$3</f>
        <v>学校名：</v>
      </c>
      <c r="D2" s="227"/>
      <c r="E2" s="228"/>
      <c r="F2" s="228"/>
      <c r="G2" s="42"/>
      <c r="H2" s="123" t="str">
        <f>"監 督 名："&amp;所属データ!$C$8</f>
        <v>監 督 名：</v>
      </c>
      <c r="I2" s="44"/>
      <c r="K2" s="95" t="str">
        <f>IF(COUNTA(K6:K50)&gt;6,"人数ｵｰﾊﾞｰ","")</f>
        <v/>
      </c>
      <c r="L2" s="96" t="str">
        <f>IF(COUNTA(L6:L50)&gt;6,"人数ｵｰﾊﾞｰ","")</f>
        <v/>
      </c>
      <c r="P2" s="34"/>
    </row>
    <row r="3" spans="1:28" ht="22.5" customHeight="1" thickBot="1" x14ac:dyDescent="0.2">
      <c r="A3" s="109"/>
      <c r="B3" s="109"/>
      <c r="C3" s="229" t="s">
        <v>1</v>
      </c>
      <c r="D3" s="229"/>
      <c r="E3" s="229"/>
      <c r="F3" s="229"/>
      <c r="G3" s="92" t="str">
        <f>IF(COUNTIF(D56:D70,D55)&gt;0,"違反！同一種目ｴﾝﾄﾘｰｵｰﾊﾞｰ","")</f>
        <v/>
      </c>
      <c r="H3" s="92"/>
      <c r="K3" s="127" t="s">
        <v>2</v>
      </c>
      <c r="L3" s="128" t="s">
        <v>3</v>
      </c>
      <c r="P3" s="15" t="s">
        <v>22</v>
      </c>
      <c r="AA3" s="19"/>
    </row>
    <row r="4" spans="1:28" ht="15.75" customHeight="1" x14ac:dyDescent="0.15">
      <c r="A4" s="240" t="s">
        <v>23</v>
      </c>
      <c r="B4" s="242" t="s">
        <v>115</v>
      </c>
      <c r="C4" s="113" t="s">
        <v>40</v>
      </c>
      <c r="D4" s="113" t="s">
        <v>39</v>
      </c>
      <c r="E4" s="234" t="s">
        <v>44</v>
      </c>
      <c r="F4" s="245" t="s">
        <v>45</v>
      </c>
      <c r="G4" s="232" t="s">
        <v>118</v>
      </c>
      <c r="H4" s="233"/>
      <c r="I4" s="232" t="s">
        <v>119</v>
      </c>
      <c r="J4" s="233"/>
      <c r="K4" s="116" t="s">
        <v>110</v>
      </c>
      <c r="L4" s="56" t="s">
        <v>110</v>
      </c>
      <c r="M4" s="35"/>
      <c r="Q4" s="35"/>
      <c r="AA4" s="20"/>
    </row>
    <row r="5" spans="1:28" ht="15.75" customHeight="1" thickBot="1" x14ac:dyDescent="0.2">
      <c r="A5" s="241"/>
      <c r="B5" s="243"/>
      <c r="C5" s="114" t="s">
        <v>42</v>
      </c>
      <c r="D5" s="114" t="s">
        <v>42</v>
      </c>
      <c r="E5" s="235"/>
      <c r="F5" s="246"/>
      <c r="G5" s="54" t="s">
        <v>109</v>
      </c>
      <c r="H5" s="55" t="s">
        <v>110</v>
      </c>
      <c r="I5" s="54" t="s">
        <v>109</v>
      </c>
      <c r="J5" s="55" t="s">
        <v>110</v>
      </c>
      <c r="K5" s="117"/>
      <c r="L5" s="118"/>
      <c r="M5" s="35"/>
      <c r="N5" s="15">
        <f>COUNT(B6:B50)</f>
        <v>0</v>
      </c>
      <c r="Q5" s="35"/>
      <c r="S5" s="18" t="s">
        <v>14</v>
      </c>
      <c r="T5" s="18" t="s">
        <v>127</v>
      </c>
      <c r="U5" s="18" t="s">
        <v>128</v>
      </c>
      <c r="V5" s="18" t="s">
        <v>15</v>
      </c>
      <c r="W5" s="18" t="s">
        <v>16</v>
      </c>
      <c r="X5" s="18" t="s">
        <v>17</v>
      </c>
      <c r="Y5" s="18" t="s">
        <v>18</v>
      </c>
      <c r="Z5" s="18" t="s">
        <v>19</v>
      </c>
      <c r="AA5" s="18" t="s">
        <v>20</v>
      </c>
      <c r="AB5" s="18" t="s">
        <v>21</v>
      </c>
    </row>
    <row r="6" spans="1:28" ht="14.25" customHeight="1" x14ac:dyDescent="0.15">
      <c r="A6" s="85">
        <v>1</v>
      </c>
      <c r="B6" s="57"/>
      <c r="C6" s="73" t="str">
        <f>IF($B6="","",IFERROR(VLOOKUP(B6,女子登録,2,FALSE),"該当データなし"))</f>
        <v/>
      </c>
      <c r="D6" s="73" t="str">
        <f>IF($B6="","",IFERROR(VLOOKUP($B6,女子登録,3,FALSE),"該当データなし"))</f>
        <v/>
      </c>
      <c r="E6" s="73" t="str">
        <f>IF($B6="","",IFERROR(VLOOKUP($B6,女子登録,4,FALSE),"該当データなし"))</f>
        <v/>
      </c>
      <c r="F6" s="145" t="str">
        <f>IF($B6="","",IFERROR(VLOOKUP($B6,女子登録,5,FALSE),"該当データなし"))</f>
        <v/>
      </c>
      <c r="G6" s="60"/>
      <c r="H6" s="61"/>
      <c r="I6" s="60"/>
      <c r="J6" s="61"/>
      <c r="K6" s="119"/>
      <c r="L6" s="66"/>
      <c r="M6" s="15" t="str">
        <f>IF(B6="","",IF(COUNTIF(登録!$G$1:$G$765,B6)=0,"追加",""))</f>
        <v/>
      </c>
      <c r="N6" s="15" t="e">
        <f>所属データ!$A$20</f>
        <v>#N/A</v>
      </c>
      <c r="O6" s="15">
        <f>IF(COUNTA(G6:L6)&gt;0,1,0)</f>
        <v>0</v>
      </c>
      <c r="P6" s="15" t="str">
        <f>IF(K6="","",$B6)</f>
        <v/>
      </c>
      <c r="Q6" s="15" t="str">
        <f>IF(L6="","",$B6)</f>
        <v/>
      </c>
      <c r="R6" s="15">
        <f>IF(W6="",0,204)</f>
        <v>0</v>
      </c>
      <c r="S6" s="15" t="e">
        <f>所属データ!$A$20</f>
        <v>#N/A</v>
      </c>
      <c r="T6" s="15">
        <f>所属データ!$C$3</f>
        <v>0</v>
      </c>
      <c r="V6" s="15" t="str">
        <f>IF(K5="","",RIGHT(K5+100000,5))</f>
        <v/>
      </c>
      <c r="W6" s="15" t="str">
        <f>IF(ISERROR(SMALL($P$6:$P$50,1)),"",443200000+SMALL($P$6:$P$50,1))</f>
        <v/>
      </c>
      <c r="X6" s="15" t="str">
        <f>IF(ISERROR(SMALL($P$6:$P$50,2)),"",443200000+SMALL($P$6:$P$50,2))</f>
        <v/>
      </c>
      <c r="Y6" s="15" t="str">
        <f>IF(ISERROR(SMALL($P$6:$P$50,3)),"",443200000+SMALL($P$6:$P$50,3))</f>
        <v/>
      </c>
      <c r="Z6" s="15" t="str">
        <f>IF(ISERROR(SMALL($P$6:$P$50,4)),"",443200000+SMALL($P$6:$P$50,4))</f>
        <v/>
      </c>
      <c r="AA6" s="15" t="str">
        <f>IF(ISERROR(SMALL($P$6:$P$50,5)),"",443200000+SMALL($P$6:$P$50,5))</f>
        <v/>
      </c>
      <c r="AB6" s="15" t="str">
        <f>IF(ISERROR(SMALL($P$6:$P$50,6)),"",443200000+SMALL($P$6:$P$50,6))</f>
        <v/>
      </c>
    </row>
    <row r="7" spans="1:28" ht="14.25" customHeight="1" x14ac:dyDescent="0.15">
      <c r="A7" s="86">
        <v>2</v>
      </c>
      <c r="B7" s="59"/>
      <c r="C7" s="75" t="str">
        <f>IF($B7="","",IFERROR(VLOOKUP(B7,女子登録,2,FALSE),"該当データなし"))</f>
        <v/>
      </c>
      <c r="D7" s="75" t="str">
        <f>IF($B7="","",IFERROR(VLOOKUP($B7,女子登録,3,FALSE),"該当データなし"))</f>
        <v/>
      </c>
      <c r="E7" s="76" t="str">
        <f>IF($B7="","",IFERROR(VLOOKUP($B7,女子登録,4,FALSE),"該当データなし"))</f>
        <v/>
      </c>
      <c r="F7" s="146" t="str">
        <f>IF($B7="","",IFERROR(VLOOKUP($B7,女子登録,5,FALSE),"該当データなし"))</f>
        <v/>
      </c>
      <c r="G7" s="62"/>
      <c r="H7" s="63"/>
      <c r="I7" s="62"/>
      <c r="J7" s="63"/>
      <c r="K7" s="120"/>
      <c r="L7" s="67"/>
      <c r="M7" s="15" t="str">
        <f>IF(B7="","",IF(COUNTIF(登録!$G$1:$G$765,B7)=0,"追加",""))</f>
        <v/>
      </c>
      <c r="N7" s="15" t="e">
        <f>所属データ!$A$20</f>
        <v>#N/A</v>
      </c>
      <c r="O7" s="15">
        <f t="shared" ref="O7:O50" si="0">IF(COUNTA(G7:L7)&gt;0,1,0)</f>
        <v>0</v>
      </c>
      <c r="P7" s="15" t="str">
        <f t="shared" ref="P7:P50" si="1">IF(K7="","",$B7)</f>
        <v/>
      </c>
      <c r="Q7" s="15" t="str">
        <f t="shared" ref="Q7:Q50" si="2">IF(L7="","",$B7)</f>
        <v/>
      </c>
      <c r="R7" s="15">
        <f>IF(W7="",0,216)</f>
        <v>0</v>
      </c>
      <c r="S7" s="15" t="e">
        <f>所属データ!$A$20</f>
        <v>#N/A</v>
      </c>
      <c r="T7" s="15">
        <f>所属データ!$C$3</f>
        <v>0</v>
      </c>
      <c r="V7" s="15" t="str">
        <f>IF(L5="","",RIGHT(L5+100000,5))</f>
        <v/>
      </c>
      <c r="W7" s="15" t="str">
        <f>IF(ISERROR(SMALL($Q$6:$Q$50,1)),"",443200000+SMALL($Q$6:$Q$50,1))</f>
        <v/>
      </c>
      <c r="X7" s="15" t="str">
        <f>IF(ISERROR(SMALL($Q$6:$Q$50,2)),"",443200000+SMALL($Q$6:$Q$50,2))</f>
        <v/>
      </c>
      <c r="Y7" s="15" t="str">
        <f>IF(ISERROR(SMALL($Q$6:$Q$50,3)),"",443200000+SMALL($Q$6:$Q$50,3))</f>
        <v/>
      </c>
      <c r="Z7" s="15" t="str">
        <f>IF(ISERROR(SMALL($Q$6:$Q$50,4)),"",443200000+SMALL($Q$6:$Q$50,4))</f>
        <v/>
      </c>
      <c r="AA7" s="15" t="str">
        <f>IF(ISERROR(SMALL($Q$6:$Q$50,5)),"",443200000+SMALL($Q$6:$Q$50,5))</f>
        <v/>
      </c>
      <c r="AB7" s="15" t="str">
        <f>IF(ISERROR(SMALL($Q$6:$Q$50,6)),"",443200000+SMALL($Q$6:$Q$50,6))</f>
        <v/>
      </c>
    </row>
    <row r="8" spans="1:28" ht="14.25" customHeight="1" x14ac:dyDescent="0.15">
      <c r="A8" s="86">
        <v>3</v>
      </c>
      <c r="B8" s="59"/>
      <c r="C8" s="75" t="str">
        <f>IF($B8="","",IFERROR(VLOOKUP(B8,女子登録,2,FALSE),"該当データなし"))</f>
        <v/>
      </c>
      <c r="D8" s="75" t="str">
        <f>IF($B8="","",IFERROR(VLOOKUP($B8,女子登録,3,FALSE),"該当データなし"))</f>
        <v/>
      </c>
      <c r="E8" s="76" t="str">
        <f>IF($B8="","",IFERROR(VLOOKUP($B8,女子登録,4,FALSE),"該当データなし"))</f>
        <v/>
      </c>
      <c r="F8" s="146" t="str">
        <f>IF($B8="","",IFERROR(VLOOKUP($B8,女子登録,5,FALSE),"該当データなし"))</f>
        <v/>
      </c>
      <c r="G8" s="62"/>
      <c r="H8" s="63"/>
      <c r="I8" s="62"/>
      <c r="J8" s="63"/>
      <c r="K8" s="120"/>
      <c r="L8" s="67"/>
      <c r="M8" s="15" t="str">
        <f>IF(B8="","",IF(COUNTIF(登録!$G$1:$G$765,B8)=0,"追加",""))</f>
        <v/>
      </c>
      <c r="N8" s="15" t="e">
        <f>所属データ!$A$20</f>
        <v>#N/A</v>
      </c>
      <c r="O8" s="15">
        <f t="shared" si="0"/>
        <v>0</v>
      </c>
      <c r="P8" s="15" t="str">
        <f t="shared" si="1"/>
        <v/>
      </c>
      <c r="Q8" s="15" t="str">
        <f t="shared" si="2"/>
        <v/>
      </c>
    </row>
    <row r="9" spans="1:28" ht="14.25" customHeight="1" x14ac:dyDescent="0.15">
      <c r="A9" s="86">
        <v>4</v>
      </c>
      <c r="B9" s="59"/>
      <c r="C9" s="75" t="str">
        <f>IF($B9="","",IFERROR(VLOOKUP(B9,女子登録,2,FALSE),"該当データなし"))</f>
        <v/>
      </c>
      <c r="D9" s="75" t="str">
        <f>IF($B9="","",IFERROR(VLOOKUP($B9,女子登録,3,FALSE),"該当データなし"))</f>
        <v/>
      </c>
      <c r="E9" s="76" t="str">
        <f>IF($B9="","",IFERROR(VLOOKUP($B9,女子登録,4,FALSE),"該当データなし"))</f>
        <v/>
      </c>
      <c r="F9" s="146" t="str">
        <f>IF($B9="","",IFERROR(VLOOKUP($B9,女子登録,5,FALSE),"該当データなし"))</f>
        <v/>
      </c>
      <c r="G9" s="62"/>
      <c r="H9" s="63"/>
      <c r="I9" s="62"/>
      <c r="J9" s="63"/>
      <c r="K9" s="120"/>
      <c r="L9" s="67"/>
      <c r="M9" s="15" t="str">
        <f>IF(B9="","",IF(COUNTIF(登録!$G$1:$G$765,B9)=0,"追加",""))</f>
        <v/>
      </c>
      <c r="N9" s="15" t="e">
        <f>所属データ!$A$20</f>
        <v>#N/A</v>
      </c>
      <c r="O9" s="15">
        <f t="shared" si="0"/>
        <v>0</v>
      </c>
      <c r="P9" s="15" t="str">
        <f t="shared" si="1"/>
        <v/>
      </c>
      <c r="Q9" s="15" t="str">
        <f t="shared" si="2"/>
        <v/>
      </c>
    </row>
    <row r="10" spans="1:28" ht="14.25" customHeight="1" thickBot="1" x14ac:dyDescent="0.2">
      <c r="A10" s="87">
        <v>5</v>
      </c>
      <c r="B10" s="58"/>
      <c r="C10" s="77" t="str">
        <f>IF($B10="","",IFERROR(VLOOKUP(B10,女子登録,2,FALSE),"該当データなし"))</f>
        <v/>
      </c>
      <c r="D10" s="77" t="str">
        <f>IF($B10="","",IFERROR(VLOOKUP($B10,女子登録,3,FALSE),"該当データなし"))</f>
        <v/>
      </c>
      <c r="E10" s="78" t="str">
        <f>IF($B10="","",IFERROR(VLOOKUP($B10,女子登録,4,FALSE),"該当データなし"))</f>
        <v/>
      </c>
      <c r="F10" s="147" t="str">
        <f>IF($B10="","",IFERROR(VLOOKUP($B10,女子登録,5,FALSE),"該当データなし"))</f>
        <v/>
      </c>
      <c r="G10" s="64"/>
      <c r="H10" s="65"/>
      <c r="I10" s="64"/>
      <c r="J10" s="65"/>
      <c r="K10" s="121"/>
      <c r="L10" s="68"/>
      <c r="M10" s="15" t="str">
        <f>IF(B10="","",IF(COUNTIF(登録!$G$1:$G$765,B10)=0,"追加",""))</f>
        <v/>
      </c>
      <c r="N10" s="15" t="e">
        <f>所属データ!$A$20</f>
        <v>#N/A</v>
      </c>
      <c r="O10" s="15">
        <f t="shared" si="0"/>
        <v>0</v>
      </c>
      <c r="P10" s="15" t="str">
        <f t="shared" si="1"/>
        <v/>
      </c>
      <c r="Q10" s="15" t="str">
        <f t="shared" si="2"/>
        <v/>
      </c>
    </row>
    <row r="11" spans="1:28" ht="14.25" customHeight="1" x14ac:dyDescent="0.15">
      <c r="A11" s="85">
        <v>6</v>
      </c>
      <c r="B11" s="57"/>
      <c r="C11" s="73" t="str">
        <f>IF($B11="","",IFERROR(VLOOKUP(B11,女子登録,2,FALSE),"該当データなし"))</f>
        <v/>
      </c>
      <c r="D11" s="73" t="str">
        <f>IF($B11="","",IFERROR(VLOOKUP($B11,女子登録,3,FALSE),"該当データなし"))</f>
        <v/>
      </c>
      <c r="E11" s="74" t="str">
        <f>IF($B11="","",IFERROR(VLOOKUP($B11,女子登録,4,FALSE),"該当データなし"))</f>
        <v/>
      </c>
      <c r="F11" s="148" t="str">
        <f>IF($B11="","",IFERROR(VLOOKUP($B11,女子登録,5,FALSE),"該当データなし"))</f>
        <v/>
      </c>
      <c r="G11" s="60"/>
      <c r="H11" s="61"/>
      <c r="I11" s="60"/>
      <c r="J11" s="61"/>
      <c r="K11" s="119"/>
      <c r="L11" s="66"/>
      <c r="M11" s="15" t="str">
        <f>IF(B11="","",IF(COUNTIF(登録!$G$1:$G$765,B11)=0,"追加",""))</f>
        <v/>
      </c>
      <c r="N11" s="15" t="e">
        <f>所属データ!$A$20</f>
        <v>#N/A</v>
      </c>
      <c r="O11" s="15">
        <f t="shared" si="0"/>
        <v>0</v>
      </c>
      <c r="P11" s="15" t="str">
        <f t="shared" si="1"/>
        <v/>
      </c>
      <c r="Q11" s="15" t="str">
        <f t="shared" si="2"/>
        <v/>
      </c>
    </row>
    <row r="12" spans="1:28" ht="14.25" customHeight="1" x14ac:dyDescent="0.15">
      <c r="A12" s="86">
        <v>7</v>
      </c>
      <c r="B12" s="59"/>
      <c r="C12" s="75" t="str">
        <f>IF($B12="","",IFERROR(VLOOKUP(B12,女子登録,2,FALSE),"該当データなし"))</f>
        <v/>
      </c>
      <c r="D12" s="75" t="str">
        <f>IF($B12="","",IFERROR(VLOOKUP($B12,女子登録,3,FALSE),"該当データなし"))</f>
        <v/>
      </c>
      <c r="E12" s="76" t="str">
        <f>IF($B12="","",IFERROR(VLOOKUP($B12,女子登録,4,FALSE),"該当データなし"))</f>
        <v/>
      </c>
      <c r="F12" s="146" t="str">
        <f>IF($B12="","",IFERROR(VLOOKUP($B12,女子登録,5,FALSE),"該当データなし"))</f>
        <v/>
      </c>
      <c r="G12" s="62"/>
      <c r="H12" s="63"/>
      <c r="I12" s="62"/>
      <c r="J12" s="63"/>
      <c r="K12" s="120"/>
      <c r="L12" s="67"/>
      <c r="M12" s="15" t="str">
        <f>IF(B12="","",IF(COUNTIF(登録!$G$1:$G$765,B12)=0,"追加",""))</f>
        <v/>
      </c>
      <c r="N12" s="15" t="e">
        <f>所属データ!$A$20</f>
        <v>#N/A</v>
      </c>
      <c r="O12" s="15">
        <f t="shared" si="0"/>
        <v>0</v>
      </c>
      <c r="P12" s="15" t="str">
        <f t="shared" si="1"/>
        <v/>
      </c>
      <c r="Q12" s="15" t="str">
        <f t="shared" si="2"/>
        <v/>
      </c>
    </row>
    <row r="13" spans="1:28" ht="14.25" customHeight="1" x14ac:dyDescent="0.15">
      <c r="A13" s="86">
        <v>8</v>
      </c>
      <c r="B13" s="59"/>
      <c r="C13" s="75" t="str">
        <f>IF($B13="","",IFERROR(VLOOKUP(B13,女子登録,2,FALSE),"該当データなし"))</f>
        <v/>
      </c>
      <c r="D13" s="75" t="str">
        <f>IF($B13="","",IFERROR(VLOOKUP($B13,女子登録,3,FALSE),"該当データなし"))</f>
        <v/>
      </c>
      <c r="E13" s="76" t="str">
        <f>IF($B13="","",IFERROR(VLOOKUP($B13,女子登録,4,FALSE),"該当データなし"))</f>
        <v/>
      </c>
      <c r="F13" s="146" t="str">
        <f>IF($B13="","",IFERROR(VLOOKUP($B13,女子登録,5,FALSE),"該当データなし"))</f>
        <v/>
      </c>
      <c r="G13" s="62"/>
      <c r="H13" s="63"/>
      <c r="I13" s="62"/>
      <c r="J13" s="63"/>
      <c r="K13" s="120"/>
      <c r="L13" s="67"/>
      <c r="M13" s="15" t="str">
        <f>IF(B13="","",IF(COUNTIF(登録!$G$1:$G$765,B13)=0,"追加",""))</f>
        <v/>
      </c>
      <c r="N13" s="15" t="e">
        <f>所属データ!$A$20</f>
        <v>#N/A</v>
      </c>
      <c r="O13" s="15">
        <f t="shared" si="0"/>
        <v>0</v>
      </c>
      <c r="P13" s="15" t="str">
        <f t="shared" si="1"/>
        <v/>
      </c>
      <c r="Q13" s="15" t="str">
        <f t="shared" si="2"/>
        <v/>
      </c>
    </row>
    <row r="14" spans="1:28" ht="14.25" customHeight="1" x14ac:dyDescent="0.15">
      <c r="A14" s="86">
        <v>9</v>
      </c>
      <c r="B14" s="59"/>
      <c r="C14" s="75" t="str">
        <f>IF($B14="","",IFERROR(VLOOKUP(B14,女子登録,2,FALSE),"該当データなし"))</f>
        <v/>
      </c>
      <c r="D14" s="75" t="str">
        <f>IF($B14="","",IFERROR(VLOOKUP($B14,女子登録,3,FALSE),"該当データなし"))</f>
        <v/>
      </c>
      <c r="E14" s="76" t="str">
        <f>IF($B14="","",IFERROR(VLOOKUP($B14,女子登録,4,FALSE),"該当データなし"))</f>
        <v/>
      </c>
      <c r="F14" s="146" t="str">
        <f>IF($B14="","",IFERROR(VLOOKUP($B14,女子登録,5,FALSE),"該当データなし"))</f>
        <v/>
      </c>
      <c r="G14" s="62"/>
      <c r="H14" s="63"/>
      <c r="I14" s="62"/>
      <c r="J14" s="63"/>
      <c r="K14" s="120"/>
      <c r="L14" s="67"/>
      <c r="M14" s="15" t="str">
        <f>IF(B14="","",IF(COUNTIF(登録!$G$1:$G$765,B14)=0,"追加",""))</f>
        <v/>
      </c>
      <c r="N14" s="15" t="e">
        <f>所属データ!$A$20</f>
        <v>#N/A</v>
      </c>
      <c r="O14" s="15">
        <f t="shared" si="0"/>
        <v>0</v>
      </c>
      <c r="P14" s="15" t="str">
        <f t="shared" si="1"/>
        <v/>
      </c>
      <c r="Q14" s="15" t="str">
        <f t="shared" si="2"/>
        <v/>
      </c>
    </row>
    <row r="15" spans="1:28" ht="14.25" customHeight="1" thickBot="1" x14ac:dyDescent="0.2">
      <c r="A15" s="87">
        <v>10</v>
      </c>
      <c r="B15" s="58"/>
      <c r="C15" s="77" t="str">
        <f>IF($B15="","",IFERROR(VLOOKUP(B15,女子登録,2,FALSE),"該当データなし"))</f>
        <v/>
      </c>
      <c r="D15" s="77" t="str">
        <f>IF($B15="","",IFERROR(VLOOKUP($B15,女子登録,3,FALSE),"該当データなし"))</f>
        <v/>
      </c>
      <c r="E15" s="78" t="str">
        <f>IF($B15="","",IFERROR(VLOOKUP($B15,女子登録,4,FALSE),"該当データなし"))</f>
        <v/>
      </c>
      <c r="F15" s="147" t="str">
        <f>IF($B15="","",IFERROR(VLOOKUP($B15,女子登録,5,FALSE),"該当データなし"))</f>
        <v/>
      </c>
      <c r="G15" s="64"/>
      <c r="H15" s="65"/>
      <c r="I15" s="64"/>
      <c r="J15" s="65"/>
      <c r="K15" s="121"/>
      <c r="L15" s="68"/>
      <c r="M15" s="15" t="str">
        <f>IF(B15="","",IF(COUNTIF(登録!$G$1:$G$765,B15)=0,"追加",""))</f>
        <v/>
      </c>
      <c r="N15" s="15" t="e">
        <f>所属データ!$A$20</f>
        <v>#N/A</v>
      </c>
      <c r="O15" s="15">
        <f t="shared" si="0"/>
        <v>0</v>
      </c>
      <c r="P15" s="15" t="str">
        <f t="shared" si="1"/>
        <v/>
      </c>
      <c r="Q15" s="15" t="str">
        <f t="shared" si="2"/>
        <v/>
      </c>
    </row>
    <row r="16" spans="1:28" ht="14.25" customHeight="1" x14ac:dyDescent="0.15">
      <c r="A16" s="85">
        <v>11</v>
      </c>
      <c r="B16" s="57"/>
      <c r="C16" s="73" t="str">
        <f>IF($B16="","",IFERROR(VLOOKUP(B16,女子登録,2,FALSE),"該当データなし"))</f>
        <v/>
      </c>
      <c r="D16" s="73" t="str">
        <f>IF($B16="","",IFERROR(VLOOKUP($B16,女子登録,3,FALSE),"該当データなし"))</f>
        <v/>
      </c>
      <c r="E16" s="74" t="str">
        <f>IF($B16="","",IFERROR(VLOOKUP($B16,女子登録,4,FALSE),"該当データなし"))</f>
        <v/>
      </c>
      <c r="F16" s="148" t="str">
        <f>IF($B16="","",IFERROR(VLOOKUP($B16,女子登録,5,FALSE),"該当データなし"))</f>
        <v/>
      </c>
      <c r="G16" s="60"/>
      <c r="H16" s="61"/>
      <c r="I16" s="60"/>
      <c r="J16" s="61"/>
      <c r="K16" s="119"/>
      <c r="L16" s="66"/>
      <c r="M16" s="15" t="str">
        <f>IF(B16="","",IF(COUNTIF(登録!$G$1:$G$765,B16)=0,"追加",""))</f>
        <v/>
      </c>
      <c r="N16" s="15" t="e">
        <f>所属データ!$A$20</f>
        <v>#N/A</v>
      </c>
      <c r="O16" s="15">
        <f t="shared" si="0"/>
        <v>0</v>
      </c>
      <c r="P16" s="15" t="str">
        <f t="shared" si="1"/>
        <v/>
      </c>
      <c r="Q16" s="15" t="str">
        <f t="shared" si="2"/>
        <v/>
      </c>
    </row>
    <row r="17" spans="1:17" ht="14.25" customHeight="1" x14ac:dyDescent="0.15">
      <c r="A17" s="86">
        <v>12</v>
      </c>
      <c r="B17" s="59"/>
      <c r="C17" s="75" t="str">
        <f>IF($B17="","",IFERROR(VLOOKUP(B17,女子登録,2,FALSE),"該当データなし"))</f>
        <v/>
      </c>
      <c r="D17" s="75" t="str">
        <f>IF($B17="","",IFERROR(VLOOKUP($B17,女子登録,3,FALSE),"該当データなし"))</f>
        <v/>
      </c>
      <c r="E17" s="76" t="str">
        <f>IF($B17="","",IFERROR(VLOOKUP($B17,女子登録,4,FALSE),"該当データなし"))</f>
        <v/>
      </c>
      <c r="F17" s="146" t="str">
        <f>IF($B17="","",IFERROR(VLOOKUP($B17,女子登録,5,FALSE),"該当データなし"))</f>
        <v/>
      </c>
      <c r="G17" s="62"/>
      <c r="H17" s="63"/>
      <c r="I17" s="62"/>
      <c r="J17" s="63"/>
      <c r="K17" s="120"/>
      <c r="L17" s="67"/>
      <c r="M17" s="15" t="str">
        <f>IF(B17="","",IF(COUNTIF(登録!$G$1:$G$765,B17)=0,"追加",""))</f>
        <v/>
      </c>
      <c r="N17" s="15" t="e">
        <f>所属データ!$A$20</f>
        <v>#N/A</v>
      </c>
      <c r="O17" s="15">
        <f t="shared" si="0"/>
        <v>0</v>
      </c>
      <c r="P17" s="15" t="str">
        <f t="shared" si="1"/>
        <v/>
      </c>
      <c r="Q17" s="15" t="str">
        <f t="shared" si="2"/>
        <v/>
      </c>
    </row>
    <row r="18" spans="1:17" ht="14.25" customHeight="1" x14ac:dyDescent="0.15">
      <c r="A18" s="86">
        <v>13</v>
      </c>
      <c r="B18" s="59"/>
      <c r="C18" s="75" t="str">
        <f>IF($B18="","",IFERROR(VLOOKUP(B18,女子登録,2,FALSE),"該当データなし"))</f>
        <v/>
      </c>
      <c r="D18" s="75" t="str">
        <f>IF($B18="","",IFERROR(VLOOKUP($B18,女子登録,3,FALSE),"該当データなし"))</f>
        <v/>
      </c>
      <c r="E18" s="76" t="str">
        <f>IF($B18="","",IFERROR(VLOOKUP($B18,女子登録,4,FALSE),"該当データなし"))</f>
        <v/>
      </c>
      <c r="F18" s="146" t="str">
        <f>IF($B18="","",IFERROR(VLOOKUP($B18,女子登録,5,FALSE),"該当データなし"))</f>
        <v/>
      </c>
      <c r="G18" s="62"/>
      <c r="H18" s="63"/>
      <c r="I18" s="62"/>
      <c r="J18" s="63"/>
      <c r="K18" s="120"/>
      <c r="L18" s="67"/>
      <c r="M18" s="15" t="str">
        <f>IF(B18="","",IF(COUNTIF(登録!$G$1:$G$765,B18)=0,"追加",""))</f>
        <v/>
      </c>
      <c r="N18" s="15" t="e">
        <f>所属データ!$A$20</f>
        <v>#N/A</v>
      </c>
      <c r="O18" s="15">
        <f t="shared" si="0"/>
        <v>0</v>
      </c>
      <c r="P18" s="15" t="str">
        <f t="shared" si="1"/>
        <v/>
      </c>
      <c r="Q18" s="15" t="str">
        <f t="shared" si="2"/>
        <v/>
      </c>
    </row>
    <row r="19" spans="1:17" ht="14.25" customHeight="1" x14ac:dyDescent="0.15">
      <c r="A19" s="86">
        <v>14</v>
      </c>
      <c r="B19" s="59"/>
      <c r="C19" s="75" t="str">
        <f>IF($B19="","",IFERROR(VLOOKUP(B19,女子登録,2,FALSE),"該当データなし"))</f>
        <v/>
      </c>
      <c r="D19" s="75" t="str">
        <f>IF($B19="","",IFERROR(VLOOKUP($B19,女子登録,3,FALSE),"該当データなし"))</f>
        <v/>
      </c>
      <c r="E19" s="76" t="str">
        <f>IF($B19="","",IFERROR(VLOOKUP($B19,女子登録,4,FALSE),"該当データなし"))</f>
        <v/>
      </c>
      <c r="F19" s="146" t="str">
        <f>IF($B19="","",IFERROR(VLOOKUP($B19,女子登録,5,FALSE),"該当データなし"))</f>
        <v/>
      </c>
      <c r="G19" s="62"/>
      <c r="H19" s="63"/>
      <c r="I19" s="62"/>
      <c r="J19" s="63"/>
      <c r="K19" s="120"/>
      <c r="L19" s="67"/>
      <c r="M19" s="15" t="str">
        <f>IF(B19="","",IF(COUNTIF(登録!$G$1:$G$765,B19)=0,"追加",""))</f>
        <v/>
      </c>
      <c r="N19" s="15" t="e">
        <f>所属データ!$A$20</f>
        <v>#N/A</v>
      </c>
      <c r="O19" s="15">
        <f t="shared" si="0"/>
        <v>0</v>
      </c>
      <c r="P19" s="15" t="str">
        <f t="shared" si="1"/>
        <v/>
      </c>
      <c r="Q19" s="15" t="str">
        <f t="shared" si="2"/>
        <v/>
      </c>
    </row>
    <row r="20" spans="1:17" ht="14.25" customHeight="1" thickBot="1" x14ac:dyDescent="0.2">
      <c r="A20" s="87">
        <v>15</v>
      </c>
      <c r="B20" s="58"/>
      <c r="C20" s="77" t="str">
        <f>IF($B20="","",IFERROR(VLOOKUP(B20,女子登録,2,FALSE),"該当データなし"))</f>
        <v/>
      </c>
      <c r="D20" s="77" t="str">
        <f>IF($B20="","",IFERROR(VLOOKUP($B20,女子登録,3,FALSE),"該当データなし"))</f>
        <v/>
      </c>
      <c r="E20" s="78" t="str">
        <f>IF($B20="","",IFERROR(VLOOKUP($B20,女子登録,4,FALSE),"該当データなし"))</f>
        <v/>
      </c>
      <c r="F20" s="147" t="str">
        <f>IF($B20="","",IFERROR(VLOOKUP($B20,女子登録,5,FALSE),"該当データなし"))</f>
        <v/>
      </c>
      <c r="G20" s="64"/>
      <c r="H20" s="65"/>
      <c r="I20" s="64"/>
      <c r="J20" s="65"/>
      <c r="K20" s="121"/>
      <c r="L20" s="68"/>
      <c r="M20" s="15" t="str">
        <f>IF(B20="","",IF(COUNTIF(登録!$G$1:$G$765,B20)=0,"追加",""))</f>
        <v/>
      </c>
      <c r="N20" s="15" t="e">
        <f>所属データ!$A$20</f>
        <v>#N/A</v>
      </c>
      <c r="O20" s="15">
        <f t="shared" si="0"/>
        <v>0</v>
      </c>
      <c r="P20" s="15" t="str">
        <f t="shared" si="1"/>
        <v/>
      </c>
      <c r="Q20" s="15" t="str">
        <f t="shared" si="2"/>
        <v/>
      </c>
    </row>
    <row r="21" spans="1:17" ht="14.25" customHeight="1" x14ac:dyDescent="0.15">
      <c r="A21" s="85">
        <v>16</v>
      </c>
      <c r="B21" s="57"/>
      <c r="C21" s="73" t="str">
        <f>IF($B21="","",IFERROR(VLOOKUP(B21,女子登録,2,FALSE),"該当データなし"))</f>
        <v/>
      </c>
      <c r="D21" s="73" t="str">
        <f>IF($B21="","",IFERROR(VLOOKUP($B21,女子登録,3,FALSE),"該当データなし"))</f>
        <v/>
      </c>
      <c r="E21" s="74" t="str">
        <f>IF($B21="","",IFERROR(VLOOKUP($B21,女子登録,4,FALSE),"該当データなし"))</f>
        <v/>
      </c>
      <c r="F21" s="148" t="str">
        <f>IF($B21="","",IFERROR(VLOOKUP($B21,女子登録,5,FALSE),"該当データなし"))</f>
        <v/>
      </c>
      <c r="G21" s="60"/>
      <c r="H21" s="61"/>
      <c r="I21" s="60"/>
      <c r="J21" s="61"/>
      <c r="K21" s="119"/>
      <c r="L21" s="66"/>
      <c r="M21" s="15" t="str">
        <f>IF(B21="","",IF(COUNTIF(登録!$G$1:$G$765,B21)=0,"追加",""))</f>
        <v/>
      </c>
      <c r="N21" s="15" t="e">
        <f>所属データ!$A$20</f>
        <v>#N/A</v>
      </c>
      <c r="O21" s="15">
        <f t="shared" si="0"/>
        <v>0</v>
      </c>
      <c r="P21" s="15" t="str">
        <f t="shared" si="1"/>
        <v/>
      </c>
      <c r="Q21" s="15" t="str">
        <f t="shared" si="2"/>
        <v/>
      </c>
    </row>
    <row r="22" spans="1:17" ht="14.25" customHeight="1" x14ac:dyDescent="0.15">
      <c r="A22" s="86">
        <v>17</v>
      </c>
      <c r="B22" s="59"/>
      <c r="C22" s="75" t="str">
        <f>IF($B22="","",IFERROR(VLOOKUP(B22,女子登録,2,FALSE),"該当データなし"))</f>
        <v/>
      </c>
      <c r="D22" s="75" t="str">
        <f>IF($B22="","",IFERROR(VLOOKUP($B22,女子登録,3,FALSE),"該当データなし"))</f>
        <v/>
      </c>
      <c r="E22" s="76" t="str">
        <f>IF($B22="","",IFERROR(VLOOKUP($B22,女子登録,4,FALSE),"該当データなし"))</f>
        <v/>
      </c>
      <c r="F22" s="146" t="str">
        <f>IF($B22="","",IFERROR(VLOOKUP($B22,女子登録,5,FALSE),"該当データなし"))</f>
        <v/>
      </c>
      <c r="G22" s="62"/>
      <c r="H22" s="63"/>
      <c r="I22" s="62"/>
      <c r="J22" s="63"/>
      <c r="K22" s="120"/>
      <c r="L22" s="67"/>
      <c r="M22" s="15" t="str">
        <f>IF(B22="","",IF(COUNTIF(登録!$G$1:$G$765,B22)=0,"追加",""))</f>
        <v/>
      </c>
      <c r="N22" s="15" t="e">
        <f>所属データ!$A$20</f>
        <v>#N/A</v>
      </c>
      <c r="O22" s="15">
        <f t="shared" si="0"/>
        <v>0</v>
      </c>
      <c r="P22" s="15" t="str">
        <f t="shared" si="1"/>
        <v/>
      </c>
      <c r="Q22" s="15" t="str">
        <f t="shared" si="2"/>
        <v/>
      </c>
    </row>
    <row r="23" spans="1:17" ht="14.25" customHeight="1" x14ac:dyDescent="0.15">
      <c r="A23" s="86">
        <v>18</v>
      </c>
      <c r="B23" s="59"/>
      <c r="C23" s="75" t="str">
        <f>IF($B23="","",IFERROR(VLOOKUP(B23,女子登録,2,FALSE),"該当データなし"))</f>
        <v/>
      </c>
      <c r="D23" s="75" t="str">
        <f>IF($B23="","",IFERROR(VLOOKUP($B23,女子登録,3,FALSE),"該当データなし"))</f>
        <v/>
      </c>
      <c r="E23" s="76" t="str">
        <f>IF($B23="","",IFERROR(VLOOKUP($B23,女子登録,4,FALSE),"該当データなし"))</f>
        <v/>
      </c>
      <c r="F23" s="146" t="str">
        <f>IF($B23="","",IFERROR(VLOOKUP($B23,女子登録,5,FALSE),"該当データなし"))</f>
        <v/>
      </c>
      <c r="G23" s="62"/>
      <c r="H23" s="63"/>
      <c r="I23" s="62"/>
      <c r="J23" s="63"/>
      <c r="K23" s="120"/>
      <c r="L23" s="67"/>
      <c r="M23" s="15" t="str">
        <f>IF(B23="","",IF(COUNTIF(登録!$G$1:$G$765,B23)=0,"追加",""))</f>
        <v/>
      </c>
      <c r="N23" s="15" t="e">
        <f>所属データ!$A$20</f>
        <v>#N/A</v>
      </c>
      <c r="O23" s="15">
        <f t="shared" si="0"/>
        <v>0</v>
      </c>
      <c r="P23" s="15" t="str">
        <f t="shared" si="1"/>
        <v/>
      </c>
      <c r="Q23" s="15" t="str">
        <f t="shared" si="2"/>
        <v/>
      </c>
    </row>
    <row r="24" spans="1:17" ht="14.25" customHeight="1" x14ac:dyDescent="0.15">
      <c r="A24" s="86">
        <v>19</v>
      </c>
      <c r="B24" s="59"/>
      <c r="C24" s="75" t="str">
        <f>IF($B24="","",IFERROR(VLOOKUP(B24,女子登録,2,FALSE),"該当データなし"))</f>
        <v/>
      </c>
      <c r="D24" s="75" t="str">
        <f>IF($B24="","",IFERROR(VLOOKUP($B24,女子登録,3,FALSE),"該当データなし"))</f>
        <v/>
      </c>
      <c r="E24" s="76" t="str">
        <f>IF($B24="","",IFERROR(VLOOKUP($B24,女子登録,4,FALSE),"該当データなし"))</f>
        <v/>
      </c>
      <c r="F24" s="146" t="str">
        <f>IF($B24="","",IFERROR(VLOOKUP($B24,女子登録,5,FALSE),"該当データなし"))</f>
        <v/>
      </c>
      <c r="G24" s="62"/>
      <c r="H24" s="63"/>
      <c r="I24" s="62"/>
      <c r="J24" s="63"/>
      <c r="K24" s="120"/>
      <c r="L24" s="67"/>
      <c r="M24" s="15" t="str">
        <f>IF(B24="","",IF(COUNTIF(登録!$G$1:$G$765,B24)=0,"追加",""))</f>
        <v/>
      </c>
      <c r="N24" s="15" t="e">
        <f>所属データ!$A$20</f>
        <v>#N/A</v>
      </c>
      <c r="O24" s="15">
        <f t="shared" si="0"/>
        <v>0</v>
      </c>
      <c r="P24" s="15" t="str">
        <f t="shared" si="1"/>
        <v/>
      </c>
      <c r="Q24" s="15" t="str">
        <f t="shared" si="2"/>
        <v/>
      </c>
    </row>
    <row r="25" spans="1:17" ht="14.25" customHeight="1" thickBot="1" x14ac:dyDescent="0.2">
      <c r="A25" s="87">
        <v>20</v>
      </c>
      <c r="B25" s="58"/>
      <c r="C25" s="77" t="str">
        <f>IF($B25="","",IFERROR(VLOOKUP(B25,女子登録,2,FALSE),"該当データなし"))</f>
        <v/>
      </c>
      <c r="D25" s="77" t="str">
        <f>IF($B25="","",IFERROR(VLOOKUP($B25,女子登録,3,FALSE),"該当データなし"))</f>
        <v/>
      </c>
      <c r="E25" s="78" t="str">
        <f>IF($B25="","",IFERROR(VLOOKUP($B25,女子登録,4,FALSE),"該当データなし"))</f>
        <v/>
      </c>
      <c r="F25" s="147" t="str">
        <f>IF($B25="","",IFERROR(VLOOKUP($B25,女子登録,5,FALSE),"該当データなし"))</f>
        <v/>
      </c>
      <c r="G25" s="64"/>
      <c r="H25" s="65"/>
      <c r="I25" s="64"/>
      <c r="J25" s="65"/>
      <c r="K25" s="121"/>
      <c r="L25" s="68"/>
      <c r="M25" s="15" t="str">
        <f>IF(B25="","",IF(COUNTIF(登録!$G$1:$G$765,B25)=0,"追加",""))</f>
        <v/>
      </c>
      <c r="N25" s="15" t="e">
        <f>所属データ!$A$20</f>
        <v>#N/A</v>
      </c>
      <c r="O25" s="15">
        <f t="shared" si="0"/>
        <v>0</v>
      </c>
      <c r="P25" s="15" t="str">
        <f t="shared" si="1"/>
        <v/>
      </c>
      <c r="Q25" s="15" t="str">
        <f t="shared" si="2"/>
        <v/>
      </c>
    </row>
    <row r="26" spans="1:17" ht="14.25" customHeight="1" x14ac:dyDescent="0.15">
      <c r="A26" s="85">
        <v>21</v>
      </c>
      <c r="B26" s="57"/>
      <c r="C26" s="73" t="str">
        <f>IF($B26="","",IFERROR(VLOOKUP(B26,女子登録,2,FALSE),"該当データなし"))</f>
        <v/>
      </c>
      <c r="D26" s="73" t="str">
        <f>IF($B26="","",IFERROR(VLOOKUP($B26,女子登録,3,FALSE),"該当データなし"))</f>
        <v/>
      </c>
      <c r="E26" s="74" t="str">
        <f>IF($B26="","",IFERROR(VLOOKUP($B26,女子登録,4,FALSE),"該当データなし"))</f>
        <v/>
      </c>
      <c r="F26" s="148" t="str">
        <f>IF($B26="","",IFERROR(VLOOKUP($B26,女子登録,5,FALSE),"該当データなし"))</f>
        <v/>
      </c>
      <c r="G26" s="60"/>
      <c r="H26" s="61"/>
      <c r="I26" s="60"/>
      <c r="J26" s="61"/>
      <c r="K26" s="119"/>
      <c r="L26" s="66"/>
      <c r="M26" s="15" t="str">
        <f>IF(B26="","",IF(COUNTIF(登録!$G$1:$G$765,B26)=0,"追加",""))</f>
        <v/>
      </c>
      <c r="N26" s="15" t="e">
        <f>所属データ!$A$20</f>
        <v>#N/A</v>
      </c>
      <c r="O26" s="15">
        <f t="shared" si="0"/>
        <v>0</v>
      </c>
      <c r="P26" s="15" t="str">
        <f t="shared" si="1"/>
        <v/>
      </c>
      <c r="Q26" s="15" t="str">
        <f t="shared" si="2"/>
        <v/>
      </c>
    </row>
    <row r="27" spans="1:17" ht="14.25" customHeight="1" x14ac:dyDescent="0.15">
      <c r="A27" s="86">
        <v>22</v>
      </c>
      <c r="B27" s="59"/>
      <c r="C27" s="75" t="str">
        <f>IF($B27="","",IFERROR(VLOOKUP(B27,女子登録,2,FALSE),"該当データなし"))</f>
        <v/>
      </c>
      <c r="D27" s="75" t="str">
        <f>IF($B27="","",IFERROR(VLOOKUP($B27,女子登録,3,FALSE),"該当データなし"))</f>
        <v/>
      </c>
      <c r="E27" s="76" t="str">
        <f>IF($B27="","",IFERROR(VLOOKUP($B27,女子登録,4,FALSE),"該当データなし"))</f>
        <v/>
      </c>
      <c r="F27" s="146" t="str">
        <f>IF($B27="","",IFERROR(VLOOKUP($B27,女子登録,5,FALSE),"該当データなし"))</f>
        <v/>
      </c>
      <c r="G27" s="62"/>
      <c r="H27" s="63"/>
      <c r="I27" s="62"/>
      <c r="J27" s="63"/>
      <c r="K27" s="120"/>
      <c r="L27" s="67"/>
      <c r="M27" s="15" t="str">
        <f>IF(B27="","",IF(COUNTIF(登録!$G$1:$G$765,B27)=0,"追加",""))</f>
        <v/>
      </c>
      <c r="N27" s="15" t="e">
        <f>所属データ!$A$20</f>
        <v>#N/A</v>
      </c>
      <c r="O27" s="15">
        <f t="shared" si="0"/>
        <v>0</v>
      </c>
      <c r="P27" s="15" t="str">
        <f t="shared" si="1"/>
        <v/>
      </c>
      <c r="Q27" s="15" t="str">
        <f t="shared" si="2"/>
        <v/>
      </c>
    </row>
    <row r="28" spans="1:17" ht="14.25" customHeight="1" x14ac:dyDescent="0.15">
      <c r="A28" s="86">
        <v>23</v>
      </c>
      <c r="B28" s="59"/>
      <c r="C28" s="75" t="str">
        <f>IF($B28="","",IFERROR(VLOOKUP(B28,女子登録,2,FALSE),"該当データなし"))</f>
        <v/>
      </c>
      <c r="D28" s="75" t="str">
        <f>IF($B28="","",IFERROR(VLOOKUP($B28,女子登録,3,FALSE),"該当データなし"))</f>
        <v/>
      </c>
      <c r="E28" s="76" t="str">
        <f>IF($B28="","",IFERROR(VLOOKUP($B28,女子登録,4,FALSE),"該当データなし"))</f>
        <v/>
      </c>
      <c r="F28" s="146" t="str">
        <f>IF($B28="","",IFERROR(VLOOKUP($B28,女子登録,5,FALSE),"該当データなし"))</f>
        <v/>
      </c>
      <c r="G28" s="62"/>
      <c r="H28" s="63"/>
      <c r="I28" s="62"/>
      <c r="J28" s="63"/>
      <c r="K28" s="120"/>
      <c r="L28" s="67"/>
      <c r="M28" s="15" t="str">
        <f>IF(B28="","",IF(COUNTIF(登録!$G$1:$G$765,B28)=0,"追加",""))</f>
        <v/>
      </c>
      <c r="N28" s="15" t="e">
        <f>所属データ!$A$20</f>
        <v>#N/A</v>
      </c>
      <c r="O28" s="15">
        <f t="shared" si="0"/>
        <v>0</v>
      </c>
      <c r="P28" s="15" t="str">
        <f t="shared" si="1"/>
        <v/>
      </c>
      <c r="Q28" s="15" t="str">
        <f t="shared" si="2"/>
        <v/>
      </c>
    </row>
    <row r="29" spans="1:17" ht="14.25" customHeight="1" x14ac:dyDescent="0.15">
      <c r="A29" s="86">
        <v>24</v>
      </c>
      <c r="B29" s="59"/>
      <c r="C29" s="75" t="str">
        <f>IF($B29="","",IFERROR(VLOOKUP(B29,女子登録,2,FALSE),"該当データなし"))</f>
        <v/>
      </c>
      <c r="D29" s="75" t="str">
        <f>IF($B29="","",IFERROR(VLOOKUP($B29,女子登録,3,FALSE),"該当データなし"))</f>
        <v/>
      </c>
      <c r="E29" s="76" t="str">
        <f>IF($B29="","",IFERROR(VLOOKUP($B29,女子登録,4,FALSE),"該当データなし"))</f>
        <v/>
      </c>
      <c r="F29" s="146" t="str">
        <f>IF($B29="","",IFERROR(VLOOKUP($B29,女子登録,5,FALSE),"該当データなし"))</f>
        <v/>
      </c>
      <c r="G29" s="62"/>
      <c r="H29" s="63"/>
      <c r="I29" s="62"/>
      <c r="J29" s="63"/>
      <c r="K29" s="120"/>
      <c r="L29" s="67"/>
      <c r="M29" s="15" t="str">
        <f>IF(B29="","",IF(COUNTIF(登録!$G$1:$G$765,B29)=0,"追加",""))</f>
        <v/>
      </c>
      <c r="N29" s="15" t="e">
        <f>所属データ!$A$20</f>
        <v>#N/A</v>
      </c>
      <c r="O29" s="15">
        <f t="shared" si="0"/>
        <v>0</v>
      </c>
      <c r="P29" s="15" t="str">
        <f t="shared" si="1"/>
        <v/>
      </c>
      <c r="Q29" s="15" t="str">
        <f t="shared" si="2"/>
        <v/>
      </c>
    </row>
    <row r="30" spans="1:17" ht="14.25" customHeight="1" thickBot="1" x14ac:dyDescent="0.2">
      <c r="A30" s="87">
        <v>25</v>
      </c>
      <c r="B30" s="58"/>
      <c r="C30" s="77" t="str">
        <f>IF($B30="","",IFERROR(VLOOKUP(B30,女子登録,2,FALSE),"該当データなし"))</f>
        <v/>
      </c>
      <c r="D30" s="77" t="str">
        <f>IF($B30="","",IFERROR(VLOOKUP($B30,女子登録,3,FALSE),"該当データなし"))</f>
        <v/>
      </c>
      <c r="E30" s="78" t="str">
        <f>IF($B30="","",IFERROR(VLOOKUP($B30,女子登録,4,FALSE),"該当データなし"))</f>
        <v/>
      </c>
      <c r="F30" s="147" t="str">
        <f>IF($B30="","",IFERROR(VLOOKUP($B30,女子登録,5,FALSE),"該当データなし"))</f>
        <v/>
      </c>
      <c r="G30" s="64"/>
      <c r="H30" s="65"/>
      <c r="I30" s="64"/>
      <c r="J30" s="65"/>
      <c r="K30" s="121"/>
      <c r="L30" s="68"/>
      <c r="M30" s="15" t="str">
        <f>IF(B30="","",IF(COUNTIF(登録!$G$1:$G$765,B30)=0,"追加",""))</f>
        <v/>
      </c>
      <c r="N30" s="15" t="e">
        <f>所属データ!$A$20</f>
        <v>#N/A</v>
      </c>
      <c r="O30" s="15">
        <f t="shared" si="0"/>
        <v>0</v>
      </c>
      <c r="P30" s="15" t="str">
        <f t="shared" si="1"/>
        <v/>
      </c>
      <c r="Q30" s="15" t="str">
        <f t="shared" si="2"/>
        <v/>
      </c>
    </row>
    <row r="31" spans="1:17" ht="14.25" customHeight="1" x14ac:dyDescent="0.15">
      <c r="A31" s="85">
        <v>26</v>
      </c>
      <c r="B31" s="57"/>
      <c r="C31" s="73" t="str">
        <f>IF($B31="","",IFERROR(VLOOKUP(B31,女子登録,2,FALSE),"該当データなし"))</f>
        <v/>
      </c>
      <c r="D31" s="73" t="str">
        <f>IF($B31="","",IFERROR(VLOOKUP($B31,女子登録,3,FALSE),"該当データなし"))</f>
        <v/>
      </c>
      <c r="E31" s="74" t="str">
        <f>IF($B31="","",IFERROR(VLOOKUP($B31,女子登録,4,FALSE),"該当データなし"))</f>
        <v/>
      </c>
      <c r="F31" s="148" t="str">
        <f>IF($B31="","",IFERROR(VLOOKUP($B31,女子登録,5,FALSE),"該当データなし"))</f>
        <v/>
      </c>
      <c r="G31" s="60"/>
      <c r="H31" s="61"/>
      <c r="I31" s="60"/>
      <c r="J31" s="61"/>
      <c r="K31" s="119"/>
      <c r="L31" s="66"/>
      <c r="M31" s="15" t="str">
        <f>IF(B31="","",IF(COUNTIF(登録!$G$1:$G$765,B31)=0,"追加",""))</f>
        <v/>
      </c>
      <c r="N31" s="15" t="e">
        <f>所属データ!$A$20</f>
        <v>#N/A</v>
      </c>
      <c r="O31" s="15">
        <f t="shared" si="0"/>
        <v>0</v>
      </c>
      <c r="P31" s="15" t="str">
        <f t="shared" si="1"/>
        <v/>
      </c>
      <c r="Q31" s="15" t="str">
        <f t="shared" si="2"/>
        <v/>
      </c>
    </row>
    <row r="32" spans="1:17" ht="14.25" customHeight="1" x14ac:dyDescent="0.15">
      <c r="A32" s="86">
        <v>27</v>
      </c>
      <c r="B32" s="59"/>
      <c r="C32" s="75" t="str">
        <f>IF($B32="","",IFERROR(VLOOKUP(B32,女子登録,2,FALSE),"該当データなし"))</f>
        <v/>
      </c>
      <c r="D32" s="75" t="str">
        <f>IF($B32="","",IFERROR(VLOOKUP($B32,女子登録,3,FALSE),"該当データなし"))</f>
        <v/>
      </c>
      <c r="E32" s="76" t="str">
        <f>IF($B32="","",IFERROR(VLOOKUP($B32,女子登録,4,FALSE),"該当データなし"))</f>
        <v/>
      </c>
      <c r="F32" s="146" t="str">
        <f>IF($B32="","",IFERROR(VLOOKUP($B32,女子登録,5,FALSE),"該当データなし"))</f>
        <v/>
      </c>
      <c r="G32" s="62"/>
      <c r="H32" s="63"/>
      <c r="I32" s="62"/>
      <c r="J32" s="63"/>
      <c r="K32" s="120"/>
      <c r="L32" s="67"/>
      <c r="M32" s="15" t="str">
        <f>IF(B32="","",IF(COUNTIF(登録!$G$1:$G$765,B32)=0,"追加",""))</f>
        <v/>
      </c>
      <c r="N32" s="15" t="e">
        <f>所属データ!$A$20</f>
        <v>#N/A</v>
      </c>
      <c r="O32" s="15">
        <f t="shared" si="0"/>
        <v>0</v>
      </c>
      <c r="P32" s="15" t="str">
        <f t="shared" si="1"/>
        <v/>
      </c>
      <c r="Q32" s="15" t="str">
        <f t="shared" si="2"/>
        <v/>
      </c>
    </row>
    <row r="33" spans="1:17" ht="14.25" customHeight="1" x14ac:dyDescent="0.15">
      <c r="A33" s="86">
        <v>28</v>
      </c>
      <c r="B33" s="59"/>
      <c r="C33" s="75" t="str">
        <f>IF($B33="","",IFERROR(VLOOKUP(B33,女子登録,2,FALSE),"該当データなし"))</f>
        <v/>
      </c>
      <c r="D33" s="75" t="str">
        <f>IF($B33="","",IFERROR(VLOOKUP($B33,女子登録,3,FALSE),"該当データなし"))</f>
        <v/>
      </c>
      <c r="E33" s="76" t="str">
        <f>IF($B33="","",IFERROR(VLOOKUP($B33,女子登録,4,FALSE),"該当データなし"))</f>
        <v/>
      </c>
      <c r="F33" s="146" t="str">
        <f>IF($B33="","",IFERROR(VLOOKUP($B33,女子登録,5,FALSE),"該当データなし"))</f>
        <v/>
      </c>
      <c r="G33" s="62"/>
      <c r="H33" s="63"/>
      <c r="I33" s="62"/>
      <c r="J33" s="63"/>
      <c r="K33" s="120"/>
      <c r="L33" s="67"/>
      <c r="M33" s="15" t="str">
        <f>IF(B33="","",IF(COUNTIF(登録!$G$1:$G$765,B33)=0,"追加",""))</f>
        <v/>
      </c>
      <c r="N33" s="15" t="e">
        <f>所属データ!$A$20</f>
        <v>#N/A</v>
      </c>
      <c r="O33" s="15">
        <f t="shared" si="0"/>
        <v>0</v>
      </c>
      <c r="P33" s="15" t="str">
        <f t="shared" si="1"/>
        <v/>
      </c>
      <c r="Q33" s="15" t="str">
        <f t="shared" si="2"/>
        <v/>
      </c>
    </row>
    <row r="34" spans="1:17" ht="14.25" customHeight="1" x14ac:dyDescent="0.15">
      <c r="A34" s="86">
        <v>29</v>
      </c>
      <c r="B34" s="59"/>
      <c r="C34" s="75" t="str">
        <f>IF($B34="","",IFERROR(VLOOKUP(B34,女子登録,2,FALSE),"該当データなし"))</f>
        <v/>
      </c>
      <c r="D34" s="75" t="str">
        <f>IF($B34="","",IFERROR(VLOOKUP($B34,女子登録,3,FALSE),"該当データなし"))</f>
        <v/>
      </c>
      <c r="E34" s="76" t="str">
        <f>IF($B34="","",IFERROR(VLOOKUP($B34,女子登録,4,FALSE),"該当データなし"))</f>
        <v/>
      </c>
      <c r="F34" s="146" t="str">
        <f>IF($B34="","",IFERROR(VLOOKUP($B34,女子登録,5,FALSE),"該当データなし"))</f>
        <v/>
      </c>
      <c r="G34" s="62"/>
      <c r="H34" s="63"/>
      <c r="I34" s="62"/>
      <c r="J34" s="63"/>
      <c r="K34" s="120"/>
      <c r="L34" s="67"/>
      <c r="M34" s="15" t="str">
        <f>IF(B34="","",IF(COUNTIF(登録!$G$1:$G$765,B34)=0,"追加",""))</f>
        <v/>
      </c>
      <c r="N34" s="15" t="e">
        <f>所属データ!$A$20</f>
        <v>#N/A</v>
      </c>
      <c r="O34" s="15">
        <f t="shared" si="0"/>
        <v>0</v>
      </c>
      <c r="P34" s="15" t="str">
        <f t="shared" si="1"/>
        <v/>
      </c>
      <c r="Q34" s="15" t="str">
        <f t="shared" si="2"/>
        <v/>
      </c>
    </row>
    <row r="35" spans="1:17" ht="14.25" customHeight="1" thickBot="1" x14ac:dyDescent="0.2">
      <c r="A35" s="87">
        <v>30</v>
      </c>
      <c r="B35" s="58"/>
      <c r="C35" s="77" t="str">
        <f>IF($B35="","",IFERROR(VLOOKUP(B35,女子登録,2,FALSE),"該当データなし"))</f>
        <v/>
      </c>
      <c r="D35" s="77" t="str">
        <f>IF($B35="","",IFERROR(VLOOKUP($B35,女子登録,3,FALSE),"該当データなし"))</f>
        <v/>
      </c>
      <c r="E35" s="78" t="str">
        <f>IF($B35="","",IFERROR(VLOOKUP($B35,女子登録,4,FALSE),"該当データなし"))</f>
        <v/>
      </c>
      <c r="F35" s="147" t="str">
        <f>IF($B35="","",IFERROR(VLOOKUP($B35,女子登録,5,FALSE),"該当データなし"))</f>
        <v/>
      </c>
      <c r="G35" s="64"/>
      <c r="H35" s="65"/>
      <c r="I35" s="64"/>
      <c r="J35" s="65"/>
      <c r="K35" s="121"/>
      <c r="L35" s="68"/>
      <c r="M35" s="15" t="str">
        <f>IF(B35="","",IF(COUNTIF(登録!$G$1:$G$765,B35)=0,"追加",""))</f>
        <v/>
      </c>
      <c r="N35" s="15" t="e">
        <f>所属データ!$A$20</f>
        <v>#N/A</v>
      </c>
      <c r="O35" s="15">
        <f t="shared" si="0"/>
        <v>0</v>
      </c>
      <c r="P35" s="15" t="str">
        <f t="shared" si="1"/>
        <v/>
      </c>
      <c r="Q35" s="15" t="str">
        <f t="shared" si="2"/>
        <v/>
      </c>
    </row>
    <row r="36" spans="1:17" ht="14.25" customHeight="1" x14ac:dyDescent="0.15">
      <c r="A36" s="85">
        <v>31</v>
      </c>
      <c r="B36" s="57"/>
      <c r="C36" s="73" t="str">
        <f>IF($B36="","",IFERROR(VLOOKUP(B36,女子登録,2,FALSE),"該当データなし"))</f>
        <v/>
      </c>
      <c r="D36" s="73" t="str">
        <f>IF($B36="","",IFERROR(VLOOKUP($B36,女子登録,3,FALSE),"該当データなし"))</f>
        <v/>
      </c>
      <c r="E36" s="74" t="str">
        <f>IF($B36="","",IFERROR(VLOOKUP($B36,女子登録,4,FALSE),"該当データなし"))</f>
        <v/>
      </c>
      <c r="F36" s="148" t="str">
        <f>IF($B36="","",IFERROR(VLOOKUP($B36,女子登録,5,FALSE),"該当データなし"))</f>
        <v/>
      </c>
      <c r="G36" s="60"/>
      <c r="H36" s="61"/>
      <c r="I36" s="60"/>
      <c r="J36" s="61"/>
      <c r="K36" s="119"/>
      <c r="L36" s="66"/>
      <c r="M36" s="15" t="str">
        <f>IF(B36="","",IF(COUNTIF(登録!$G$1:$G$765,B36)=0,"追加",""))</f>
        <v/>
      </c>
      <c r="N36" s="15" t="e">
        <f>所属データ!$A$20</f>
        <v>#N/A</v>
      </c>
      <c r="O36" s="15">
        <f t="shared" si="0"/>
        <v>0</v>
      </c>
      <c r="P36" s="15" t="str">
        <f t="shared" si="1"/>
        <v/>
      </c>
      <c r="Q36" s="15" t="str">
        <f t="shared" si="2"/>
        <v/>
      </c>
    </row>
    <row r="37" spans="1:17" ht="14.25" customHeight="1" x14ac:dyDescent="0.15">
      <c r="A37" s="86">
        <v>32</v>
      </c>
      <c r="B37" s="59"/>
      <c r="C37" s="75" t="str">
        <f>IF($B37="","",IFERROR(VLOOKUP(B37,女子登録,2,FALSE),"該当データなし"))</f>
        <v/>
      </c>
      <c r="D37" s="75" t="str">
        <f>IF($B37="","",IFERROR(VLOOKUP($B37,女子登録,3,FALSE),"該当データなし"))</f>
        <v/>
      </c>
      <c r="E37" s="76" t="str">
        <f>IF($B37="","",IFERROR(VLOOKUP($B37,女子登録,4,FALSE),"該当データなし"))</f>
        <v/>
      </c>
      <c r="F37" s="146" t="str">
        <f>IF($B37="","",IFERROR(VLOOKUP($B37,女子登録,5,FALSE),"該当データなし"))</f>
        <v/>
      </c>
      <c r="G37" s="62"/>
      <c r="H37" s="63"/>
      <c r="I37" s="62"/>
      <c r="J37" s="63"/>
      <c r="K37" s="120"/>
      <c r="L37" s="67"/>
      <c r="M37" s="15" t="str">
        <f>IF(B37="","",IF(COUNTIF(登録!$G$1:$G$765,B37)=0,"追加",""))</f>
        <v/>
      </c>
      <c r="N37" s="15" t="e">
        <f>所属データ!$A$20</f>
        <v>#N/A</v>
      </c>
      <c r="O37" s="15">
        <f t="shared" si="0"/>
        <v>0</v>
      </c>
      <c r="P37" s="15" t="str">
        <f t="shared" si="1"/>
        <v/>
      </c>
      <c r="Q37" s="15" t="str">
        <f t="shared" si="2"/>
        <v/>
      </c>
    </row>
    <row r="38" spans="1:17" ht="14.25" customHeight="1" x14ac:dyDescent="0.15">
      <c r="A38" s="86">
        <v>33</v>
      </c>
      <c r="B38" s="59"/>
      <c r="C38" s="75" t="str">
        <f>IF($B38="","",IFERROR(VLOOKUP(B38,女子登録,2,FALSE),"該当データなし"))</f>
        <v/>
      </c>
      <c r="D38" s="75" t="str">
        <f>IF($B38="","",IFERROR(VLOOKUP($B38,女子登録,3,FALSE),"該当データなし"))</f>
        <v/>
      </c>
      <c r="E38" s="76" t="str">
        <f>IF($B38="","",IFERROR(VLOOKUP($B38,女子登録,4,FALSE),"該当データなし"))</f>
        <v/>
      </c>
      <c r="F38" s="146" t="str">
        <f>IF($B38="","",IFERROR(VLOOKUP($B38,女子登録,5,FALSE),"該当データなし"))</f>
        <v/>
      </c>
      <c r="G38" s="62"/>
      <c r="H38" s="63"/>
      <c r="I38" s="62"/>
      <c r="J38" s="63"/>
      <c r="K38" s="120"/>
      <c r="L38" s="67"/>
      <c r="M38" s="15" t="str">
        <f>IF(B38="","",IF(COUNTIF(登録!$G$1:$G$765,B38)=0,"追加",""))</f>
        <v/>
      </c>
      <c r="N38" s="15" t="e">
        <f>所属データ!$A$20</f>
        <v>#N/A</v>
      </c>
      <c r="O38" s="15">
        <f t="shared" si="0"/>
        <v>0</v>
      </c>
      <c r="P38" s="15" t="str">
        <f t="shared" si="1"/>
        <v/>
      </c>
      <c r="Q38" s="15" t="str">
        <f t="shared" si="2"/>
        <v/>
      </c>
    </row>
    <row r="39" spans="1:17" ht="14.25" customHeight="1" x14ac:dyDescent="0.15">
      <c r="A39" s="86">
        <v>34</v>
      </c>
      <c r="B39" s="59"/>
      <c r="C39" s="75" t="str">
        <f>IF($B39="","",IFERROR(VLOOKUP(B39,女子登録,2,FALSE),"該当データなし"))</f>
        <v/>
      </c>
      <c r="D39" s="75" t="str">
        <f>IF($B39="","",IFERROR(VLOOKUP($B39,女子登録,3,FALSE),"該当データなし"))</f>
        <v/>
      </c>
      <c r="E39" s="76" t="str">
        <f>IF($B39="","",IFERROR(VLOOKUP($B39,女子登録,4,FALSE),"該当データなし"))</f>
        <v/>
      </c>
      <c r="F39" s="146" t="str">
        <f>IF($B39="","",IFERROR(VLOOKUP($B39,女子登録,5,FALSE),"該当データなし"))</f>
        <v/>
      </c>
      <c r="G39" s="62"/>
      <c r="H39" s="63"/>
      <c r="I39" s="62"/>
      <c r="J39" s="63"/>
      <c r="K39" s="120"/>
      <c r="L39" s="67"/>
      <c r="M39" s="15" t="str">
        <f>IF(B39="","",IF(COUNTIF(登録!$G$1:$G$765,B39)=0,"追加",""))</f>
        <v/>
      </c>
      <c r="N39" s="15" t="e">
        <f>所属データ!$A$20</f>
        <v>#N/A</v>
      </c>
      <c r="O39" s="15">
        <f t="shared" si="0"/>
        <v>0</v>
      </c>
      <c r="P39" s="15" t="str">
        <f t="shared" si="1"/>
        <v/>
      </c>
      <c r="Q39" s="15" t="str">
        <f t="shared" si="2"/>
        <v/>
      </c>
    </row>
    <row r="40" spans="1:17" ht="14.25" customHeight="1" thickBot="1" x14ac:dyDescent="0.2">
      <c r="A40" s="87">
        <v>35</v>
      </c>
      <c r="B40" s="58"/>
      <c r="C40" s="77" t="str">
        <f>IF($B40="","",IFERROR(VLOOKUP(B40,女子登録,2,FALSE),"該当データなし"))</f>
        <v/>
      </c>
      <c r="D40" s="77" t="str">
        <f>IF($B40="","",IFERROR(VLOOKUP($B40,女子登録,3,FALSE),"該当データなし"))</f>
        <v/>
      </c>
      <c r="E40" s="78" t="str">
        <f>IF($B40="","",IFERROR(VLOOKUP($B40,女子登録,4,FALSE),"該当データなし"))</f>
        <v/>
      </c>
      <c r="F40" s="147" t="str">
        <f>IF($B40="","",IFERROR(VLOOKUP($B40,女子登録,5,FALSE),"該当データなし"))</f>
        <v/>
      </c>
      <c r="G40" s="64"/>
      <c r="H40" s="65"/>
      <c r="I40" s="64"/>
      <c r="J40" s="65"/>
      <c r="K40" s="121"/>
      <c r="L40" s="68"/>
      <c r="M40" s="15" t="str">
        <f>IF(B40="","",IF(COUNTIF(登録!$G$1:$G$765,B40)=0,"追加",""))</f>
        <v/>
      </c>
      <c r="N40" s="15" t="e">
        <f>所属データ!$A$20</f>
        <v>#N/A</v>
      </c>
      <c r="O40" s="15">
        <f t="shared" si="0"/>
        <v>0</v>
      </c>
      <c r="P40" s="15" t="str">
        <f t="shared" si="1"/>
        <v/>
      </c>
      <c r="Q40" s="15" t="str">
        <f t="shared" si="2"/>
        <v/>
      </c>
    </row>
    <row r="41" spans="1:17" ht="14.25" customHeight="1" x14ac:dyDescent="0.15">
      <c r="A41" s="85">
        <v>36</v>
      </c>
      <c r="B41" s="57"/>
      <c r="C41" s="73" t="str">
        <f>IF($B41="","",IFERROR(VLOOKUP(B41,女子登録,2,FALSE),"該当データなし"))</f>
        <v/>
      </c>
      <c r="D41" s="73" t="str">
        <f>IF($B41="","",IFERROR(VLOOKUP($B41,女子登録,3,FALSE),"該当データなし"))</f>
        <v/>
      </c>
      <c r="E41" s="74" t="str">
        <f>IF($B41="","",IFERROR(VLOOKUP($B41,女子登録,4,FALSE),"該当データなし"))</f>
        <v/>
      </c>
      <c r="F41" s="148" t="str">
        <f>IF($B41="","",IFERROR(VLOOKUP($B41,女子登録,5,FALSE),"該当データなし"))</f>
        <v/>
      </c>
      <c r="G41" s="60"/>
      <c r="H41" s="61"/>
      <c r="I41" s="60"/>
      <c r="J41" s="61"/>
      <c r="K41" s="119"/>
      <c r="L41" s="66"/>
      <c r="M41" s="15" t="str">
        <f>IF(B41="","",IF(COUNTIF(登録!$G$1:$G$765,B41)=0,"追加",""))</f>
        <v/>
      </c>
      <c r="N41" s="15" t="e">
        <f>所属データ!$A$20</f>
        <v>#N/A</v>
      </c>
      <c r="O41" s="15">
        <f t="shared" si="0"/>
        <v>0</v>
      </c>
      <c r="P41" s="15" t="str">
        <f t="shared" si="1"/>
        <v/>
      </c>
      <c r="Q41" s="15" t="str">
        <f t="shared" si="2"/>
        <v/>
      </c>
    </row>
    <row r="42" spans="1:17" ht="14.25" customHeight="1" x14ac:dyDescent="0.15">
      <c r="A42" s="86">
        <v>37</v>
      </c>
      <c r="B42" s="59"/>
      <c r="C42" s="75" t="str">
        <f>IF($B42="","",IFERROR(VLOOKUP(B42,女子登録,2,FALSE),"該当データなし"))</f>
        <v/>
      </c>
      <c r="D42" s="75" t="str">
        <f>IF($B42="","",IFERROR(VLOOKUP($B42,女子登録,3,FALSE),"該当データなし"))</f>
        <v/>
      </c>
      <c r="E42" s="76" t="str">
        <f>IF($B42="","",IFERROR(VLOOKUP($B42,女子登録,4,FALSE),"該当データなし"))</f>
        <v/>
      </c>
      <c r="F42" s="146" t="str">
        <f>IF($B42="","",IFERROR(VLOOKUP($B42,女子登録,5,FALSE),"該当データなし"))</f>
        <v/>
      </c>
      <c r="G42" s="62"/>
      <c r="H42" s="63"/>
      <c r="I42" s="62"/>
      <c r="J42" s="63"/>
      <c r="K42" s="120"/>
      <c r="L42" s="67"/>
      <c r="M42" s="15" t="str">
        <f>IF(B42="","",IF(COUNTIF(登録!$G$1:$G$765,B42)=0,"追加",""))</f>
        <v/>
      </c>
      <c r="N42" s="15" t="e">
        <f>所属データ!$A$20</f>
        <v>#N/A</v>
      </c>
      <c r="O42" s="15">
        <f t="shared" si="0"/>
        <v>0</v>
      </c>
      <c r="P42" s="15" t="str">
        <f t="shared" si="1"/>
        <v/>
      </c>
      <c r="Q42" s="15" t="str">
        <f t="shared" si="2"/>
        <v/>
      </c>
    </row>
    <row r="43" spans="1:17" ht="14.25" customHeight="1" x14ac:dyDescent="0.15">
      <c r="A43" s="86">
        <v>38</v>
      </c>
      <c r="B43" s="59"/>
      <c r="C43" s="75" t="str">
        <f>IF($B43="","",IFERROR(VLOOKUP(B43,女子登録,2,FALSE),"該当データなし"))</f>
        <v/>
      </c>
      <c r="D43" s="75" t="str">
        <f>IF($B43="","",IFERROR(VLOOKUP($B43,女子登録,3,FALSE),"該当データなし"))</f>
        <v/>
      </c>
      <c r="E43" s="76" t="str">
        <f>IF($B43="","",IFERROR(VLOOKUP($B43,女子登録,4,FALSE),"該当データなし"))</f>
        <v/>
      </c>
      <c r="F43" s="146" t="str">
        <f>IF($B43="","",IFERROR(VLOOKUP($B43,女子登録,5,FALSE),"該当データなし"))</f>
        <v/>
      </c>
      <c r="G43" s="62"/>
      <c r="H43" s="63"/>
      <c r="I43" s="62"/>
      <c r="J43" s="63"/>
      <c r="K43" s="120"/>
      <c r="L43" s="67"/>
      <c r="M43" s="15" t="str">
        <f>IF(B43="","",IF(COUNTIF(登録!$G$1:$G$765,B43)=0,"追加",""))</f>
        <v/>
      </c>
      <c r="N43" s="15" t="e">
        <f>所属データ!$A$20</f>
        <v>#N/A</v>
      </c>
      <c r="O43" s="15">
        <f t="shared" si="0"/>
        <v>0</v>
      </c>
      <c r="P43" s="15" t="str">
        <f t="shared" si="1"/>
        <v/>
      </c>
      <c r="Q43" s="15" t="str">
        <f t="shared" si="2"/>
        <v/>
      </c>
    </row>
    <row r="44" spans="1:17" ht="14.25" customHeight="1" x14ac:dyDescent="0.15">
      <c r="A44" s="86">
        <v>39</v>
      </c>
      <c r="B44" s="59"/>
      <c r="C44" s="75" t="str">
        <f>IF($B44="","",IFERROR(VLOOKUP(B44,女子登録,2,FALSE),"該当データなし"))</f>
        <v/>
      </c>
      <c r="D44" s="75" t="str">
        <f>IF($B44="","",IFERROR(VLOOKUP($B44,女子登録,3,FALSE),"該当データなし"))</f>
        <v/>
      </c>
      <c r="E44" s="76" t="str">
        <f>IF($B44="","",IFERROR(VLOOKUP($B44,女子登録,4,FALSE),"該当データなし"))</f>
        <v/>
      </c>
      <c r="F44" s="146" t="str">
        <f>IF($B44="","",IFERROR(VLOOKUP($B44,女子登録,5,FALSE),"該当データなし"))</f>
        <v/>
      </c>
      <c r="G44" s="62"/>
      <c r="H44" s="63"/>
      <c r="I44" s="62"/>
      <c r="J44" s="63"/>
      <c r="K44" s="120"/>
      <c r="L44" s="67"/>
      <c r="M44" s="15" t="str">
        <f>IF(B44="","",IF(COUNTIF(登録!$G$1:$G$765,B44)=0,"追加",""))</f>
        <v/>
      </c>
      <c r="N44" s="15" t="e">
        <f>所属データ!$A$20</f>
        <v>#N/A</v>
      </c>
      <c r="O44" s="15">
        <f t="shared" si="0"/>
        <v>0</v>
      </c>
      <c r="P44" s="15" t="str">
        <f t="shared" si="1"/>
        <v/>
      </c>
      <c r="Q44" s="15" t="str">
        <f t="shared" si="2"/>
        <v/>
      </c>
    </row>
    <row r="45" spans="1:17" ht="14.25" customHeight="1" thickBot="1" x14ac:dyDescent="0.2">
      <c r="A45" s="87">
        <v>40</v>
      </c>
      <c r="B45" s="58"/>
      <c r="C45" s="77" t="str">
        <f>IF($B45="","",IFERROR(VLOOKUP(B45,女子登録,2,FALSE),"該当データなし"))</f>
        <v/>
      </c>
      <c r="D45" s="77" t="str">
        <f>IF($B45="","",IFERROR(VLOOKUP($B45,女子登録,3,FALSE),"該当データなし"))</f>
        <v/>
      </c>
      <c r="E45" s="78" t="str">
        <f>IF($B45="","",IFERROR(VLOOKUP($B45,女子登録,4,FALSE),"該当データなし"))</f>
        <v/>
      </c>
      <c r="F45" s="147" t="str">
        <f>IF($B45="","",IFERROR(VLOOKUP($B45,女子登録,5,FALSE),"該当データなし"))</f>
        <v/>
      </c>
      <c r="G45" s="64"/>
      <c r="H45" s="65"/>
      <c r="I45" s="64"/>
      <c r="J45" s="65"/>
      <c r="K45" s="121"/>
      <c r="L45" s="68"/>
      <c r="M45" s="15" t="str">
        <f>IF(B45="","",IF(COUNTIF(登録!$G$1:$G$765,B45)=0,"追加",""))</f>
        <v/>
      </c>
      <c r="N45" s="15" t="e">
        <f>所属データ!$A$20</f>
        <v>#N/A</v>
      </c>
      <c r="O45" s="15">
        <f t="shared" si="0"/>
        <v>0</v>
      </c>
      <c r="P45" s="15" t="str">
        <f t="shared" si="1"/>
        <v/>
      </c>
      <c r="Q45" s="15" t="str">
        <f t="shared" si="2"/>
        <v/>
      </c>
    </row>
    <row r="46" spans="1:17" ht="14.25" customHeight="1" x14ac:dyDescent="0.15">
      <c r="A46" s="85">
        <v>41</v>
      </c>
      <c r="B46" s="57"/>
      <c r="C46" s="73" t="str">
        <f>IF($B46="","",IFERROR(VLOOKUP(B46,女子登録,2,FALSE),"該当データなし"))</f>
        <v/>
      </c>
      <c r="D46" s="73" t="str">
        <f>IF($B46="","",IFERROR(VLOOKUP($B46,女子登録,3,FALSE),"該当データなし"))</f>
        <v/>
      </c>
      <c r="E46" s="74" t="str">
        <f>IF($B46="","",IFERROR(VLOOKUP($B46,女子登録,4,FALSE),"該当データなし"))</f>
        <v/>
      </c>
      <c r="F46" s="148" t="str">
        <f>IF($B46="","",IFERROR(VLOOKUP($B46,女子登録,5,FALSE),"該当データなし"))</f>
        <v/>
      </c>
      <c r="G46" s="60"/>
      <c r="H46" s="61"/>
      <c r="I46" s="60"/>
      <c r="J46" s="61"/>
      <c r="K46" s="119"/>
      <c r="L46" s="66"/>
      <c r="M46" s="15" t="str">
        <f>IF(B46="","",IF(COUNTIF(登録!$G$1:$G$765,B46)=0,"追加",""))</f>
        <v/>
      </c>
      <c r="N46" s="15" t="e">
        <f>所属データ!$A$20</f>
        <v>#N/A</v>
      </c>
      <c r="O46" s="15">
        <f t="shared" si="0"/>
        <v>0</v>
      </c>
      <c r="P46" s="15" t="str">
        <f t="shared" si="1"/>
        <v/>
      </c>
      <c r="Q46" s="15" t="str">
        <f t="shared" si="2"/>
        <v/>
      </c>
    </row>
    <row r="47" spans="1:17" ht="14.25" customHeight="1" x14ac:dyDescent="0.15">
      <c r="A47" s="86">
        <v>42</v>
      </c>
      <c r="B47" s="59"/>
      <c r="C47" s="75" t="str">
        <f>IF($B47="","",IFERROR(VLOOKUP(B47,女子登録,2,FALSE),"該当データなし"))</f>
        <v/>
      </c>
      <c r="D47" s="75" t="str">
        <f>IF($B47="","",IFERROR(VLOOKUP($B47,女子登録,3,FALSE),"該当データなし"))</f>
        <v/>
      </c>
      <c r="E47" s="76" t="str">
        <f>IF($B47="","",IFERROR(VLOOKUP($B47,女子登録,4,FALSE),"該当データなし"))</f>
        <v/>
      </c>
      <c r="F47" s="146" t="str">
        <f>IF($B47="","",IFERROR(VLOOKUP($B47,女子登録,5,FALSE),"該当データなし"))</f>
        <v/>
      </c>
      <c r="G47" s="62"/>
      <c r="H47" s="63"/>
      <c r="I47" s="62"/>
      <c r="J47" s="63"/>
      <c r="K47" s="120"/>
      <c r="L47" s="67"/>
      <c r="M47" s="15" t="str">
        <f>IF(B47="","",IF(COUNTIF(登録!$G$1:$G$765,B47)=0,"追加",""))</f>
        <v/>
      </c>
      <c r="N47" s="15" t="e">
        <f>所属データ!$A$20</f>
        <v>#N/A</v>
      </c>
      <c r="O47" s="15">
        <f t="shared" si="0"/>
        <v>0</v>
      </c>
      <c r="P47" s="15" t="str">
        <f t="shared" si="1"/>
        <v/>
      </c>
      <c r="Q47" s="15" t="str">
        <f t="shared" si="2"/>
        <v/>
      </c>
    </row>
    <row r="48" spans="1:17" ht="14.25" customHeight="1" x14ac:dyDescent="0.15">
      <c r="A48" s="86">
        <v>43</v>
      </c>
      <c r="B48" s="59"/>
      <c r="C48" s="75" t="str">
        <f>IF($B48="","",IFERROR(VLOOKUP(B48,女子登録,2,FALSE),"該当データなし"))</f>
        <v/>
      </c>
      <c r="D48" s="75" t="str">
        <f>IF($B48="","",IFERROR(VLOOKUP($B48,女子登録,3,FALSE),"該当データなし"))</f>
        <v/>
      </c>
      <c r="E48" s="76" t="str">
        <f>IF($B48="","",IFERROR(VLOOKUP($B48,女子登録,4,FALSE),"該当データなし"))</f>
        <v/>
      </c>
      <c r="F48" s="146" t="str">
        <f>IF($B48="","",IFERROR(VLOOKUP($B48,女子登録,5,FALSE),"該当データなし"))</f>
        <v/>
      </c>
      <c r="G48" s="62"/>
      <c r="H48" s="63"/>
      <c r="I48" s="62"/>
      <c r="J48" s="63"/>
      <c r="K48" s="120"/>
      <c r="L48" s="67"/>
      <c r="M48" s="15" t="str">
        <f>IF(B48="","",IF(COUNTIF(登録!$G$1:$G$765,B48)=0,"追加",""))</f>
        <v/>
      </c>
      <c r="N48" s="15" t="e">
        <f>所属データ!$A$20</f>
        <v>#N/A</v>
      </c>
      <c r="O48" s="15">
        <f t="shared" si="0"/>
        <v>0</v>
      </c>
      <c r="P48" s="15" t="str">
        <f t="shared" si="1"/>
        <v/>
      </c>
      <c r="Q48" s="15" t="str">
        <f t="shared" si="2"/>
        <v/>
      </c>
    </row>
    <row r="49" spans="1:17" ht="14.25" customHeight="1" x14ac:dyDescent="0.15">
      <c r="A49" s="86">
        <v>44</v>
      </c>
      <c r="B49" s="59"/>
      <c r="C49" s="75" t="str">
        <f>IF($B49="","",IFERROR(VLOOKUP(B49,女子登録,2,FALSE),"該当データなし"))</f>
        <v/>
      </c>
      <c r="D49" s="75" t="str">
        <f>IF($B49="","",IFERROR(VLOOKUP($B49,女子登録,3,FALSE),"該当データなし"))</f>
        <v/>
      </c>
      <c r="E49" s="76" t="str">
        <f>IF($B49="","",IFERROR(VLOOKUP($B49,女子登録,4,FALSE),"該当データなし"))</f>
        <v/>
      </c>
      <c r="F49" s="146" t="str">
        <f>IF($B49="","",IFERROR(VLOOKUP($B49,女子登録,5,FALSE),"該当データなし"))</f>
        <v/>
      </c>
      <c r="G49" s="62"/>
      <c r="H49" s="63"/>
      <c r="I49" s="62"/>
      <c r="J49" s="63"/>
      <c r="K49" s="120"/>
      <c r="L49" s="67"/>
      <c r="M49" s="15" t="str">
        <f>IF(B49="","",IF(COUNTIF(登録!$G$1:$G$765,B49)=0,"追加",""))</f>
        <v/>
      </c>
      <c r="N49" s="15" t="e">
        <f>所属データ!$A$20</f>
        <v>#N/A</v>
      </c>
      <c r="O49" s="15">
        <f t="shared" si="0"/>
        <v>0</v>
      </c>
      <c r="P49" s="15" t="str">
        <f t="shared" si="1"/>
        <v/>
      </c>
      <c r="Q49" s="15" t="str">
        <f t="shared" si="2"/>
        <v/>
      </c>
    </row>
    <row r="50" spans="1:17" ht="14.25" customHeight="1" thickBot="1" x14ac:dyDescent="0.2">
      <c r="A50" s="87">
        <v>45</v>
      </c>
      <c r="B50" s="58"/>
      <c r="C50" s="77" t="str">
        <f>IF($B50="","",IFERROR(VLOOKUP(B50,女子登録,2,FALSE),"該当データなし"))</f>
        <v/>
      </c>
      <c r="D50" s="77" t="str">
        <f>IF($B50="","",IFERROR(VLOOKUP($B50,女子登録,3,FALSE),"該当データなし"))</f>
        <v/>
      </c>
      <c r="E50" s="78" t="str">
        <f>IF($B50="","",IFERROR(VLOOKUP($B50,女子登録,4,FALSE),"該当データなし"))</f>
        <v/>
      </c>
      <c r="F50" s="147" t="str">
        <f>IF($B50="","",IFERROR(VLOOKUP($B50,女子登録,5,FALSE),"該当データなし"))</f>
        <v/>
      </c>
      <c r="G50" s="64"/>
      <c r="H50" s="65"/>
      <c r="I50" s="64"/>
      <c r="J50" s="65"/>
      <c r="K50" s="121"/>
      <c r="L50" s="68"/>
      <c r="M50" s="15" t="str">
        <f>IF(B50="","",IF(COUNTIF(登録!$G$1:$G$765,B50)=0,"追加",""))</f>
        <v/>
      </c>
      <c r="N50" s="15" t="e">
        <f>所属データ!$A$20</f>
        <v>#N/A</v>
      </c>
      <c r="O50" s="15">
        <f t="shared" si="0"/>
        <v>0</v>
      </c>
      <c r="P50" s="15" t="str">
        <f t="shared" si="1"/>
        <v/>
      </c>
      <c r="Q50" s="15" t="str">
        <f t="shared" si="2"/>
        <v/>
      </c>
    </row>
    <row r="52" spans="1:17" hidden="1" x14ac:dyDescent="0.15">
      <c r="B52" s="15" t="e">
        <f>VLOOKUP(所属データ!$C$3,所属データ!$A$28:$F$102,5,0)</f>
        <v>#N/A</v>
      </c>
      <c r="C52" s="15" t="e">
        <f>VLOOKUP(所属データ!$C$3,所属データ!$A$28:$F$102,6,0)</f>
        <v>#N/A</v>
      </c>
    </row>
    <row r="53" spans="1:17" hidden="1" x14ac:dyDescent="0.15"/>
    <row r="54" spans="1:17" hidden="1" x14ac:dyDescent="0.15">
      <c r="B54" s="15" t="s">
        <v>120</v>
      </c>
    </row>
    <row r="55" spans="1:17" hidden="1" x14ac:dyDescent="0.15">
      <c r="B55" s="15" t="s">
        <v>116</v>
      </c>
      <c r="D55" s="93" t="s">
        <v>5</v>
      </c>
      <c r="E55" s="35"/>
      <c r="F55" s="149"/>
    </row>
    <row r="56" spans="1:17" hidden="1" x14ac:dyDescent="0.15">
      <c r="B56" s="15" t="s">
        <v>49</v>
      </c>
      <c r="D56" s="15">
        <f t="shared" ref="D56:D66" si="3">COUNTIF($G$6:$J$50,B56)</f>
        <v>0</v>
      </c>
    </row>
    <row r="57" spans="1:17" hidden="1" x14ac:dyDescent="0.15">
      <c r="B57" s="15" t="s">
        <v>50</v>
      </c>
      <c r="D57" s="15">
        <f t="shared" si="3"/>
        <v>0</v>
      </c>
    </row>
    <row r="58" spans="1:17" hidden="1" x14ac:dyDescent="0.15">
      <c r="B58" s="15" t="s">
        <v>51</v>
      </c>
      <c r="C58" s="17"/>
      <c r="D58" s="15">
        <f t="shared" si="3"/>
        <v>0</v>
      </c>
    </row>
    <row r="59" spans="1:17" hidden="1" x14ac:dyDescent="0.15">
      <c r="B59" s="15" t="s">
        <v>52</v>
      </c>
      <c r="D59" s="15">
        <f t="shared" si="3"/>
        <v>0</v>
      </c>
    </row>
    <row r="60" spans="1:17" hidden="1" x14ac:dyDescent="0.15">
      <c r="B60" s="15" t="s">
        <v>53</v>
      </c>
      <c r="D60" s="15">
        <f t="shared" si="3"/>
        <v>0</v>
      </c>
    </row>
    <row r="61" spans="1:17" hidden="1" x14ac:dyDescent="0.15">
      <c r="B61" s="15" t="s">
        <v>24</v>
      </c>
      <c r="D61" s="15">
        <f t="shared" si="3"/>
        <v>0</v>
      </c>
    </row>
    <row r="62" spans="1:17" hidden="1" x14ac:dyDescent="0.15">
      <c r="B62" s="15" t="s">
        <v>64</v>
      </c>
      <c r="D62" s="15">
        <f t="shared" si="3"/>
        <v>0</v>
      </c>
    </row>
    <row r="63" spans="1:17" hidden="1" x14ac:dyDescent="0.15">
      <c r="B63" s="15" t="s">
        <v>25</v>
      </c>
      <c r="D63" s="15">
        <f t="shared" si="3"/>
        <v>0</v>
      </c>
    </row>
    <row r="64" spans="1:17" hidden="1" x14ac:dyDescent="0.15">
      <c r="B64" s="15" t="s">
        <v>132</v>
      </c>
      <c r="D64" s="15">
        <f t="shared" si="3"/>
        <v>0</v>
      </c>
    </row>
    <row r="65" spans="2:4" hidden="1" x14ac:dyDescent="0.15">
      <c r="B65" s="15" t="s">
        <v>26</v>
      </c>
      <c r="D65" s="15">
        <f t="shared" si="3"/>
        <v>0</v>
      </c>
    </row>
    <row r="66" spans="2:4" hidden="1" x14ac:dyDescent="0.15">
      <c r="B66" s="15" t="s">
        <v>27</v>
      </c>
      <c r="D66" s="15">
        <f t="shared" si="3"/>
        <v>0</v>
      </c>
    </row>
    <row r="67" spans="2:4" hidden="1" x14ac:dyDescent="0.15">
      <c r="B67" s="15" t="s">
        <v>139</v>
      </c>
      <c r="D67" s="15">
        <f>COUNTIF($G$6:$J$50,B69)</f>
        <v>0</v>
      </c>
    </row>
    <row r="68" spans="2:4" hidden="1" x14ac:dyDescent="0.15">
      <c r="B68" s="15" t="s">
        <v>140</v>
      </c>
      <c r="D68" s="15">
        <f>COUNTIF($G$6:$J$50,B70)</f>
        <v>0</v>
      </c>
    </row>
    <row r="69" spans="2:4" hidden="1" x14ac:dyDescent="0.15">
      <c r="B69" s="15" t="s">
        <v>28</v>
      </c>
      <c r="D69" s="15">
        <f>COUNTIF($G$6:$J$50,B71)</f>
        <v>0</v>
      </c>
    </row>
    <row r="70" spans="2:4" hidden="1" x14ac:dyDescent="0.15">
      <c r="B70" s="15" t="s">
        <v>29</v>
      </c>
      <c r="D70" s="15">
        <f>COUNTIF($G$6:$J$50,B73)</f>
        <v>0</v>
      </c>
    </row>
    <row r="71" spans="2:4" hidden="1" x14ac:dyDescent="0.15">
      <c r="B71" s="15" t="s">
        <v>30</v>
      </c>
      <c r="D71" s="15">
        <f>COUNTIF($G$6:$J$50,B74)</f>
        <v>0</v>
      </c>
    </row>
    <row r="72" spans="2:4" hidden="1" x14ac:dyDescent="0.15">
      <c r="B72" s="15" t="s">
        <v>141</v>
      </c>
      <c r="D72" s="15">
        <f>COUNTIF($G$6:$J$50,B75)</f>
        <v>0</v>
      </c>
    </row>
    <row r="73" spans="2:4" hidden="1" x14ac:dyDescent="0.15">
      <c r="B73" s="15" t="s">
        <v>130</v>
      </c>
      <c r="D73" s="15">
        <f>COUNTIF($G$6:$J$50,B76)</f>
        <v>0</v>
      </c>
    </row>
    <row r="74" spans="2:4" hidden="1" x14ac:dyDescent="0.15"/>
  </sheetData>
  <sheetProtection selectLockedCells="1"/>
  <mergeCells count="11">
    <mergeCell ref="I4:J4"/>
    <mergeCell ref="E4:E5"/>
    <mergeCell ref="G4:H4"/>
    <mergeCell ref="A1:B2"/>
    <mergeCell ref="A4:A5"/>
    <mergeCell ref="C1:F1"/>
    <mergeCell ref="B4:B5"/>
    <mergeCell ref="E2:F2"/>
    <mergeCell ref="C2:D2"/>
    <mergeCell ref="C3:F3"/>
    <mergeCell ref="F4:F5"/>
  </mergeCells>
  <phoneticPr fontId="3"/>
  <conditionalFormatting sqref="I6:I54 J55">
    <cfRule type="expression" dxfId="1" priority="1" stopIfTrue="1">
      <formula>AND(I6&lt;&gt;"",G6=I6)</formula>
    </cfRule>
  </conditionalFormatting>
  <conditionalFormatting sqref="K6:K55">
    <cfRule type="expression" dxfId="0" priority="2" stopIfTrue="1">
      <formula>AND(K6&lt;&gt;"",OR(G6=K6,I6=K6))</formula>
    </cfRule>
  </conditionalFormatting>
  <dataValidations xWindow="406" yWindow="228" count="7">
    <dataValidation type="whole" imeMode="off" allowBlank="1" showErrorMessage="1" error="ﾄﾗｯｸ種目は1/100秒、ﾌｨｰﾙﾄﾞは1cm単位まで入力してください。　：　や　．　は自動で入力されますので数字のみを入力してください。_x000a_" sqref="L5" xr:uid="{00000000-0002-0000-0300-000000000000}">
      <formula1>3000</formula1>
      <formula2>99000</formula2>
    </dataValidation>
    <dataValidation type="list" allowBlank="1" showErrorMessage="1" error="エントリーの場合は○をリストから選択してください。" sqref="K6:L50" xr:uid="{00000000-0002-0000-0300-000001000000}">
      <formula1>$P$3</formula1>
    </dataValidation>
    <dataValidation type="date" operator="greaterThan" allowBlank="1" showInputMessage="1" showErrorMessage="1" error="S年.月.日の型で入力してください。　例）　S62.5.13" sqref="F7:F50" xr:uid="{00000000-0002-0000-0300-000002000000}">
      <formula1>30407</formula1>
    </dataValidation>
    <dataValidation type="whole" imeMode="off" allowBlank="1" showErrorMessage="1" error="ﾄﾗｯｸ種目は1/100秒、ﾌｨｰﾙﾄﾞは1cm単位まで入力してください。　：　や　．　は自動で入力されますので数字のみを入力してください。_x000a_" sqref="K5" xr:uid="{00000000-0002-0000-0300-000003000000}">
      <formula1>4000</formula1>
      <formula2>13000</formula2>
    </dataValidation>
    <dataValidation type="whole" imeMode="off" allowBlank="1" showErrorMessage="1" error="エントリー種目の最高記録についてﾄﾗｯｸ種目は1/100秒、ﾌｨｰﾙﾄﾞは1cm単位まで入力します。単位等は入力せず、数字のみを入力してください。混成競技は記録入力の必要はありません。（例：「２分１６秒３」　の場合　21630 　と入力）_x000a_" sqref="H6:H50 J6:J50" xr:uid="{00000000-0002-0000-0300-000004000000}">
      <formula1>90</formula1>
      <formula2>600000</formula2>
    </dataValidation>
    <dataValidation type="list" allowBlank="1" showErrorMessage="1" errorTitle="入力を自動的に規制しています。" error="リストから選択してください。学年によってエントリー種目が制限されています。" sqref="I6:I50 G6:G50" xr:uid="{00000000-0002-0000-0300-000005000000}">
      <formula1>$B$56:$B$73</formula1>
    </dataValidation>
    <dataValidation type="custom" allowBlank="1" showInputMessage="1" showErrorMessage="1" error="学校割当番号の範囲内を使用してください。" sqref="B6:B50" xr:uid="{00000000-0002-0000-0300-000006000000}">
      <formula1>OR(B6&gt;=$B$52,B6&lt;=$C$52)</formula1>
    </dataValidation>
  </dataValidations>
  <printOptions horizontalCentered="1" verticalCentered="1"/>
  <pageMargins left="0.27559055118110237" right="0.27559055118110237" top="0.51181102362204722" bottom="0.31496062992125984" header="0.55118110236220474" footer="0.51181102362204722"/>
  <pageSetup paperSize="9" scale="110" orientation="portrait" horizont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R1013"/>
  <sheetViews>
    <sheetView workbookViewId="0">
      <selection activeCell="G1" sqref="G1:K1363"/>
    </sheetView>
  </sheetViews>
  <sheetFormatPr defaultRowHeight="13.5" x14ac:dyDescent="0.15"/>
  <cols>
    <col min="1" max="1" width="7" customWidth="1"/>
    <col min="2" max="2" width="13.5" style="19" customWidth="1"/>
    <col min="3" max="3" width="11.375" customWidth="1"/>
    <col min="4" max="4" width="4.875" customWidth="1"/>
    <col min="5" max="5" width="10.875" style="97" customWidth="1"/>
    <col min="6" max="6" width="3.25" customWidth="1"/>
    <col min="7" max="7" width="5.25" customWidth="1"/>
    <col min="8" max="8" width="14.75" customWidth="1"/>
    <col min="9" max="9" width="12.375" customWidth="1"/>
    <col min="10" max="10" width="5.5" customWidth="1"/>
    <col min="11" max="11" width="10.75" customWidth="1"/>
    <col min="18" max="18" width="9.75" style="141" bestFit="1" customWidth="1"/>
  </cols>
  <sheetData>
    <row r="1" spans="1:11" x14ac:dyDescent="0.15">
      <c r="A1" s="15">
        <v>1</v>
      </c>
      <c r="B1" s="15" t="s">
        <v>172</v>
      </c>
      <c r="C1" s="15" t="s">
        <v>515</v>
      </c>
      <c r="D1" s="15">
        <v>2</v>
      </c>
      <c r="E1" s="134">
        <v>39560</v>
      </c>
      <c r="F1" s="15"/>
      <c r="G1" s="15">
        <v>1</v>
      </c>
      <c r="H1" s="15" t="s">
        <v>1625</v>
      </c>
      <c r="I1" s="15" t="s">
        <v>1626</v>
      </c>
      <c r="J1" s="15">
        <v>2</v>
      </c>
      <c r="K1" s="134">
        <v>39557</v>
      </c>
    </row>
    <row r="2" spans="1:11" x14ac:dyDescent="0.15">
      <c r="A2" s="15">
        <v>2</v>
      </c>
      <c r="B2" s="15" t="s">
        <v>173</v>
      </c>
      <c r="C2" s="15" t="s">
        <v>516</v>
      </c>
      <c r="D2" s="15">
        <v>2</v>
      </c>
      <c r="E2" s="134">
        <v>39579</v>
      </c>
      <c r="F2" s="15"/>
      <c r="G2" s="15">
        <v>2</v>
      </c>
      <c r="H2" s="15" t="s">
        <v>1627</v>
      </c>
      <c r="I2" s="15" t="s">
        <v>1628</v>
      </c>
      <c r="J2" s="15">
        <v>2</v>
      </c>
      <c r="K2" s="134">
        <v>39764</v>
      </c>
    </row>
    <row r="3" spans="1:11" x14ac:dyDescent="0.15">
      <c r="A3" s="15">
        <v>3</v>
      </c>
      <c r="B3" s="15" t="s">
        <v>174</v>
      </c>
      <c r="C3" s="15" t="s">
        <v>517</v>
      </c>
      <c r="D3" s="15">
        <v>2</v>
      </c>
      <c r="E3" s="134">
        <v>39577</v>
      </c>
      <c r="F3" s="15"/>
      <c r="G3" s="15">
        <v>3</v>
      </c>
      <c r="H3" s="15" t="s">
        <v>1629</v>
      </c>
      <c r="I3" s="15" t="s">
        <v>1630</v>
      </c>
      <c r="J3" s="15">
        <v>1</v>
      </c>
      <c r="K3" s="134">
        <v>40065</v>
      </c>
    </row>
    <row r="4" spans="1:11" x14ac:dyDescent="0.15">
      <c r="A4" s="15">
        <v>4</v>
      </c>
      <c r="B4" s="15" t="s">
        <v>175</v>
      </c>
      <c r="C4" s="15" t="s">
        <v>518</v>
      </c>
      <c r="D4" s="15">
        <v>2</v>
      </c>
      <c r="E4" s="134">
        <v>39897</v>
      </c>
      <c r="F4" s="15"/>
      <c r="G4" s="15">
        <v>4</v>
      </c>
      <c r="H4" s="15" t="s">
        <v>1631</v>
      </c>
      <c r="I4" s="15" t="s">
        <v>1632</v>
      </c>
      <c r="J4" s="15">
        <v>2</v>
      </c>
      <c r="K4" s="134">
        <v>39657</v>
      </c>
    </row>
    <row r="5" spans="1:11" x14ac:dyDescent="0.15">
      <c r="A5" s="15">
        <v>5</v>
      </c>
      <c r="B5" s="15" t="s">
        <v>519</v>
      </c>
      <c r="C5" s="15" t="s">
        <v>520</v>
      </c>
      <c r="D5" s="15">
        <v>1</v>
      </c>
      <c r="E5" s="134">
        <v>40204</v>
      </c>
      <c r="F5" s="15"/>
      <c r="G5" s="15">
        <v>5</v>
      </c>
      <c r="H5" s="15" t="s">
        <v>1633</v>
      </c>
      <c r="I5" s="15" t="s">
        <v>1634</v>
      </c>
      <c r="J5" s="15">
        <v>1</v>
      </c>
      <c r="K5" s="134">
        <v>40110</v>
      </c>
    </row>
    <row r="6" spans="1:11" x14ac:dyDescent="0.15">
      <c r="A6" s="15">
        <v>6</v>
      </c>
      <c r="B6" s="15" t="s">
        <v>521</v>
      </c>
      <c r="C6" s="15" t="s">
        <v>522</v>
      </c>
      <c r="D6" s="15">
        <v>1</v>
      </c>
      <c r="E6" s="134">
        <v>39953</v>
      </c>
      <c r="F6" s="15"/>
      <c r="G6" s="15">
        <v>6</v>
      </c>
      <c r="H6" s="15" t="s">
        <v>1635</v>
      </c>
      <c r="I6" s="15" t="s">
        <v>1636</v>
      </c>
      <c r="J6" s="15">
        <v>1</v>
      </c>
      <c r="K6" s="134">
        <v>40192</v>
      </c>
    </row>
    <row r="7" spans="1:11" x14ac:dyDescent="0.15">
      <c r="A7" s="15">
        <v>7</v>
      </c>
      <c r="B7" s="15" t="s">
        <v>523</v>
      </c>
      <c r="C7" s="15" t="s">
        <v>524</v>
      </c>
      <c r="D7" s="15">
        <v>1</v>
      </c>
      <c r="E7" s="134">
        <v>40127</v>
      </c>
      <c r="F7" s="15"/>
      <c r="G7" s="15">
        <v>9</v>
      </c>
      <c r="H7" s="15" t="s">
        <v>1637</v>
      </c>
      <c r="I7" s="15" t="s">
        <v>1638</v>
      </c>
      <c r="J7" s="15">
        <v>2</v>
      </c>
      <c r="K7" s="134">
        <v>39727</v>
      </c>
    </row>
    <row r="8" spans="1:11" x14ac:dyDescent="0.15">
      <c r="A8" s="15">
        <v>8</v>
      </c>
      <c r="B8" s="15" t="s">
        <v>176</v>
      </c>
      <c r="C8" s="15" t="s">
        <v>525</v>
      </c>
      <c r="D8" s="15">
        <v>2</v>
      </c>
      <c r="E8" s="134">
        <v>39732</v>
      </c>
      <c r="F8" s="15"/>
      <c r="G8" s="15">
        <v>10</v>
      </c>
      <c r="H8" s="15" t="s">
        <v>1639</v>
      </c>
      <c r="I8" s="15" t="s">
        <v>1640</v>
      </c>
      <c r="J8" s="15">
        <v>1</v>
      </c>
      <c r="K8" s="134">
        <v>40039</v>
      </c>
    </row>
    <row r="9" spans="1:11" x14ac:dyDescent="0.15">
      <c r="A9" s="15">
        <v>9</v>
      </c>
      <c r="B9" s="15" t="s">
        <v>177</v>
      </c>
      <c r="C9" s="15" t="s">
        <v>526</v>
      </c>
      <c r="D9" s="15">
        <v>2</v>
      </c>
      <c r="E9" s="134">
        <v>39612</v>
      </c>
      <c r="F9" s="15"/>
      <c r="G9" s="15">
        <v>11</v>
      </c>
      <c r="H9" s="15" t="s">
        <v>1641</v>
      </c>
      <c r="I9" s="15" t="s">
        <v>1642</v>
      </c>
      <c r="J9" s="15">
        <v>1</v>
      </c>
      <c r="K9" s="134">
        <v>40053</v>
      </c>
    </row>
    <row r="10" spans="1:11" x14ac:dyDescent="0.15">
      <c r="A10" s="15">
        <v>10</v>
      </c>
      <c r="B10" s="15" t="s">
        <v>527</v>
      </c>
      <c r="C10" s="15" t="s">
        <v>528</v>
      </c>
      <c r="D10" s="15">
        <v>1</v>
      </c>
      <c r="E10" s="134">
        <v>40177</v>
      </c>
      <c r="F10" s="15"/>
      <c r="G10" s="15">
        <v>12</v>
      </c>
      <c r="H10" s="15" t="s">
        <v>1643</v>
      </c>
      <c r="I10" s="15" t="s">
        <v>1644</v>
      </c>
      <c r="J10" s="15">
        <v>1</v>
      </c>
      <c r="K10" s="134">
        <v>40056</v>
      </c>
    </row>
    <row r="11" spans="1:11" x14ac:dyDescent="0.15">
      <c r="A11" s="15">
        <v>12</v>
      </c>
      <c r="B11" s="15" t="s">
        <v>529</v>
      </c>
      <c r="C11" s="15" t="s">
        <v>530</v>
      </c>
      <c r="D11" s="15">
        <v>1</v>
      </c>
      <c r="E11" s="134">
        <v>39955</v>
      </c>
      <c r="F11" s="15"/>
      <c r="G11" s="15">
        <v>13</v>
      </c>
      <c r="H11" s="15" t="s">
        <v>1645</v>
      </c>
      <c r="I11" s="15" t="s">
        <v>1646</v>
      </c>
      <c r="J11" s="15">
        <v>1</v>
      </c>
      <c r="K11" s="134">
        <v>39947</v>
      </c>
    </row>
    <row r="12" spans="1:11" x14ac:dyDescent="0.15">
      <c r="A12" s="15">
        <v>19</v>
      </c>
      <c r="B12" s="15" t="s">
        <v>178</v>
      </c>
      <c r="C12" s="15" t="s">
        <v>531</v>
      </c>
      <c r="D12" s="15">
        <v>2</v>
      </c>
      <c r="E12" s="134">
        <v>39880</v>
      </c>
      <c r="F12" s="15"/>
      <c r="G12" s="15">
        <v>14</v>
      </c>
      <c r="H12" s="15" t="s">
        <v>1647</v>
      </c>
      <c r="I12" s="15" t="s">
        <v>1648</v>
      </c>
      <c r="J12" s="15">
        <v>1</v>
      </c>
      <c r="K12" s="134">
        <v>40199</v>
      </c>
    </row>
    <row r="13" spans="1:11" x14ac:dyDescent="0.15">
      <c r="A13" s="15">
        <v>20</v>
      </c>
      <c r="B13" s="15" t="s">
        <v>179</v>
      </c>
      <c r="C13" s="15" t="s">
        <v>532</v>
      </c>
      <c r="D13" s="15">
        <v>2</v>
      </c>
      <c r="E13" s="134">
        <v>39758</v>
      </c>
      <c r="F13" s="15"/>
      <c r="G13" s="15">
        <v>15</v>
      </c>
      <c r="H13" s="15" t="s">
        <v>1649</v>
      </c>
      <c r="I13" s="15" t="s">
        <v>1650</v>
      </c>
      <c r="J13" s="15">
        <v>1</v>
      </c>
      <c r="K13" s="134">
        <v>40117</v>
      </c>
    </row>
    <row r="14" spans="1:11" x14ac:dyDescent="0.15">
      <c r="A14" s="15">
        <v>21</v>
      </c>
      <c r="B14" s="15" t="s">
        <v>180</v>
      </c>
      <c r="C14" s="15" t="s">
        <v>533</v>
      </c>
      <c r="D14" s="15">
        <v>2</v>
      </c>
      <c r="E14" s="134">
        <v>39889</v>
      </c>
      <c r="F14" s="15"/>
      <c r="G14" s="15">
        <v>26</v>
      </c>
      <c r="H14" s="15" t="s">
        <v>1651</v>
      </c>
      <c r="I14" s="15" t="s">
        <v>1652</v>
      </c>
      <c r="J14" s="15">
        <v>2</v>
      </c>
      <c r="K14" s="134">
        <v>39649</v>
      </c>
    </row>
    <row r="15" spans="1:11" x14ac:dyDescent="0.15">
      <c r="A15" s="15">
        <v>22</v>
      </c>
      <c r="B15" s="15" t="s">
        <v>181</v>
      </c>
      <c r="C15" s="15" t="s">
        <v>534</v>
      </c>
      <c r="D15" s="15">
        <v>2</v>
      </c>
      <c r="E15" s="134">
        <v>39563</v>
      </c>
      <c r="F15" s="15"/>
      <c r="G15" s="15">
        <v>27</v>
      </c>
      <c r="H15" s="15" t="s">
        <v>1653</v>
      </c>
      <c r="I15" s="15" t="s">
        <v>1654</v>
      </c>
      <c r="J15" s="15">
        <v>2</v>
      </c>
      <c r="K15" s="134">
        <v>39791</v>
      </c>
    </row>
    <row r="16" spans="1:11" x14ac:dyDescent="0.15">
      <c r="A16" s="15">
        <v>41</v>
      </c>
      <c r="B16" s="15" t="s">
        <v>535</v>
      </c>
      <c r="C16" s="15" t="s">
        <v>536</v>
      </c>
      <c r="D16" s="15">
        <v>2</v>
      </c>
      <c r="E16" s="134">
        <v>39624</v>
      </c>
      <c r="F16" s="15"/>
      <c r="G16" s="15">
        <v>28</v>
      </c>
      <c r="H16" s="15" t="s">
        <v>1655</v>
      </c>
      <c r="I16" s="15" t="s">
        <v>1656</v>
      </c>
      <c r="J16" s="15">
        <v>2</v>
      </c>
      <c r="K16" s="134">
        <v>39678</v>
      </c>
    </row>
    <row r="17" spans="1:11" x14ac:dyDescent="0.15">
      <c r="A17" s="15">
        <v>43</v>
      </c>
      <c r="B17" s="15" t="s">
        <v>537</v>
      </c>
      <c r="C17" s="15" t="s">
        <v>538</v>
      </c>
      <c r="D17" s="15">
        <v>1</v>
      </c>
      <c r="E17" s="134">
        <v>39977</v>
      </c>
      <c r="F17" s="15"/>
      <c r="G17" s="15">
        <v>29</v>
      </c>
      <c r="H17" s="15" t="s">
        <v>1657</v>
      </c>
      <c r="I17" s="15" t="s">
        <v>1658</v>
      </c>
      <c r="J17" s="15">
        <v>2</v>
      </c>
      <c r="K17" s="134">
        <v>39603</v>
      </c>
    </row>
    <row r="18" spans="1:11" x14ac:dyDescent="0.15">
      <c r="A18" s="15">
        <v>44</v>
      </c>
      <c r="B18" s="15" t="s">
        <v>539</v>
      </c>
      <c r="C18" s="15" t="s">
        <v>540</v>
      </c>
      <c r="D18" s="15">
        <v>1</v>
      </c>
      <c r="E18" s="134">
        <v>40018</v>
      </c>
      <c r="F18" s="15"/>
      <c r="G18" s="15">
        <v>30</v>
      </c>
      <c r="H18" s="15" t="s">
        <v>1659</v>
      </c>
      <c r="I18" s="15" t="s">
        <v>1660</v>
      </c>
      <c r="J18" s="15">
        <v>1</v>
      </c>
      <c r="K18" s="134">
        <v>40218</v>
      </c>
    </row>
    <row r="19" spans="1:11" x14ac:dyDescent="0.15">
      <c r="A19" s="15">
        <v>45</v>
      </c>
      <c r="B19" s="15" t="s">
        <v>182</v>
      </c>
      <c r="C19" s="15" t="s">
        <v>541</v>
      </c>
      <c r="D19" s="15">
        <v>2</v>
      </c>
      <c r="E19" s="134">
        <v>39562</v>
      </c>
      <c r="F19" s="15"/>
      <c r="G19" s="15">
        <v>31</v>
      </c>
      <c r="H19" s="15" t="s">
        <v>1661</v>
      </c>
      <c r="I19" s="15" t="s">
        <v>1662</v>
      </c>
      <c r="J19" s="15">
        <v>1</v>
      </c>
      <c r="K19" s="134">
        <v>40095</v>
      </c>
    </row>
    <row r="20" spans="1:11" x14ac:dyDescent="0.15">
      <c r="A20" s="15">
        <v>46</v>
      </c>
      <c r="B20" s="15" t="s">
        <v>183</v>
      </c>
      <c r="C20" s="15" t="s">
        <v>542</v>
      </c>
      <c r="D20" s="15">
        <v>2</v>
      </c>
      <c r="E20" s="134">
        <v>39817</v>
      </c>
      <c r="F20" s="15"/>
      <c r="G20" s="15">
        <v>51</v>
      </c>
      <c r="H20" s="15" t="s">
        <v>1663</v>
      </c>
      <c r="I20" s="15" t="s">
        <v>1664</v>
      </c>
      <c r="J20" s="15">
        <v>1</v>
      </c>
      <c r="K20" s="134">
        <v>40204</v>
      </c>
    </row>
    <row r="21" spans="1:11" x14ac:dyDescent="0.15">
      <c r="A21" s="15">
        <v>49</v>
      </c>
      <c r="B21" s="15" t="s">
        <v>184</v>
      </c>
      <c r="C21" s="15" t="s">
        <v>543</v>
      </c>
      <c r="D21" s="15">
        <v>2</v>
      </c>
      <c r="E21" s="134">
        <v>39688</v>
      </c>
      <c r="F21" s="15"/>
      <c r="G21" s="15">
        <v>52</v>
      </c>
      <c r="H21" s="15" t="s">
        <v>1665</v>
      </c>
      <c r="I21" s="15" t="s">
        <v>1666</v>
      </c>
      <c r="J21" s="15">
        <v>1</v>
      </c>
      <c r="K21" s="134">
        <v>40141</v>
      </c>
    </row>
    <row r="22" spans="1:11" x14ac:dyDescent="0.15">
      <c r="A22" s="15">
        <v>50</v>
      </c>
      <c r="B22" s="15" t="s">
        <v>185</v>
      </c>
      <c r="C22" s="15" t="s">
        <v>544</v>
      </c>
      <c r="D22" s="15">
        <v>2</v>
      </c>
      <c r="E22" s="134">
        <v>39724</v>
      </c>
      <c r="F22" s="15"/>
      <c r="G22" s="15">
        <v>53</v>
      </c>
      <c r="H22" s="15" t="s">
        <v>1667</v>
      </c>
      <c r="I22" s="15" t="s">
        <v>1668</v>
      </c>
      <c r="J22" s="15">
        <v>1</v>
      </c>
      <c r="K22" s="134">
        <v>40245</v>
      </c>
    </row>
    <row r="23" spans="1:11" x14ac:dyDescent="0.15">
      <c r="A23" s="15">
        <v>51</v>
      </c>
      <c r="B23" s="15" t="s">
        <v>545</v>
      </c>
      <c r="C23" s="15" t="s">
        <v>546</v>
      </c>
      <c r="D23" s="15">
        <v>1</v>
      </c>
      <c r="E23" s="134">
        <v>39965</v>
      </c>
      <c r="F23" s="15"/>
      <c r="G23" s="15">
        <v>54</v>
      </c>
      <c r="H23" s="15" t="s">
        <v>1669</v>
      </c>
      <c r="I23" s="15" t="s">
        <v>1670</v>
      </c>
      <c r="J23" s="15">
        <v>1</v>
      </c>
      <c r="K23" s="134">
        <v>40085</v>
      </c>
    </row>
    <row r="24" spans="1:11" x14ac:dyDescent="0.15">
      <c r="A24" s="15">
        <v>52</v>
      </c>
      <c r="B24" s="15" t="s">
        <v>547</v>
      </c>
      <c r="C24" s="15" t="s">
        <v>548</v>
      </c>
      <c r="D24" s="15">
        <v>1</v>
      </c>
      <c r="E24" s="134">
        <v>39957</v>
      </c>
      <c r="F24" s="15"/>
      <c r="G24" s="15">
        <v>63</v>
      </c>
      <c r="H24" s="15" t="s">
        <v>1671</v>
      </c>
      <c r="I24" s="15" t="s">
        <v>1672</v>
      </c>
      <c r="J24" s="15">
        <v>2</v>
      </c>
      <c r="K24" s="134">
        <v>39667</v>
      </c>
    </row>
    <row r="25" spans="1:11" x14ac:dyDescent="0.15">
      <c r="A25" s="15">
        <v>54</v>
      </c>
      <c r="B25" s="15" t="s">
        <v>549</v>
      </c>
      <c r="C25" s="15" t="s">
        <v>550</v>
      </c>
      <c r="D25" s="15">
        <v>1</v>
      </c>
      <c r="E25" s="134">
        <v>40201</v>
      </c>
      <c r="F25" s="15"/>
      <c r="G25" s="15">
        <v>64</v>
      </c>
      <c r="H25" s="15" t="s">
        <v>1673</v>
      </c>
      <c r="I25" s="15" t="s">
        <v>1674</v>
      </c>
      <c r="J25" s="15">
        <v>2</v>
      </c>
      <c r="K25" s="134">
        <v>39896</v>
      </c>
    </row>
    <row r="26" spans="1:11" x14ac:dyDescent="0.15">
      <c r="A26" s="15">
        <v>55</v>
      </c>
      <c r="B26" s="15" t="s">
        <v>551</v>
      </c>
      <c r="C26" s="15" t="s">
        <v>552</v>
      </c>
      <c r="D26" s="15">
        <v>1</v>
      </c>
      <c r="E26" s="134">
        <v>39988</v>
      </c>
      <c r="F26" s="15"/>
      <c r="G26" s="15">
        <v>65</v>
      </c>
      <c r="H26" s="15" t="s">
        <v>1675</v>
      </c>
      <c r="I26" s="15" t="s">
        <v>1676</v>
      </c>
      <c r="J26" s="15">
        <v>1</v>
      </c>
      <c r="K26" s="134">
        <v>40138</v>
      </c>
    </row>
    <row r="27" spans="1:11" x14ac:dyDescent="0.15">
      <c r="A27" s="15">
        <v>56</v>
      </c>
      <c r="B27" s="15" t="s">
        <v>553</v>
      </c>
      <c r="C27" s="15" t="s">
        <v>554</v>
      </c>
      <c r="D27" s="15">
        <v>1</v>
      </c>
      <c r="E27" s="134">
        <v>40162</v>
      </c>
      <c r="F27" s="15"/>
      <c r="G27" s="15">
        <v>66</v>
      </c>
      <c r="H27" s="15" t="s">
        <v>1677</v>
      </c>
      <c r="I27" s="15" t="s">
        <v>1678</v>
      </c>
      <c r="J27" s="15">
        <v>1</v>
      </c>
      <c r="K27" s="134">
        <v>40075</v>
      </c>
    </row>
    <row r="28" spans="1:11" x14ac:dyDescent="0.15">
      <c r="A28" s="15">
        <v>57</v>
      </c>
      <c r="B28" s="15" t="s">
        <v>555</v>
      </c>
      <c r="C28" s="15" t="s">
        <v>556</v>
      </c>
      <c r="D28" s="15">
        <v>1</v>
      </c>
      <c r="E28" s="134">
        <v>39966</v>
      </c>
      <c r="F28" s="15"/>
      <c r="G28" s="15">
        <v>71</v>
      </c>
      <c r="H28" s="15" t="s">
        <v>1679</v>
      </c>
      <c r="I28" s="15" t="s">
        <v>1680</v>
      </c>
      <c r="J28" s="15">
        <v>1</v>
      </c>
      <c r="K28" s="134">
        <v>40157</v>
      </c>
    </row>
    <row r="29" spans="1:11" x14ac:dyDescent="0.15">
      <c r="A29" s="15">
        <v>58</v>
      </c>
      <c r="B29" s="15" t="s">
        <v>557</v>
      </c>
      <c r="C29" s="15" t="s">
        <v>558</v>
      </c>
      <c r="D29" s="15">
        <v>1</v>
      </c>
      <c r="E29" s="134">
        <v>40117</v>
      </c>
      <c r="F29" s="15"/>
      <c r="G29" s="15">
        <v>72</v>
      </c>
      <c r="H29" s="15" t="s">
        <v>1681</v>
      </c>
      <c r="I29" s="15" t="s">
        <v>1682</v>
      </c>
      <c r="J29" s="15">
        <v>1</v>
      </c>
      <c r="K29" s="134">
        <v>40263</v>
      </c>
    </row>
    <row r="30" spans="1:11" x14ac:dyDescent="0.15">
      <c r="A30" s="15">
        <v>59</v>
      </c>
      <c r="B30" s="15" t="s">
        <v>559</v>
      </c>
      <c r="C30" s="15" t="s">
        <v>560</v>
      </c>
      <c r="D30" s="15">
        <v>1</v>
      </c>
      <c r="E30" s="134">
        <v>40132</v>
      </c>
      <c r="F30" s="15"/>
      <c r="G30" s="15">
        <v>73</v>
      </c>
      <c r="H30" s="15" t="s">
        <v>1683</v>
      </c>
      <c r="I30" s="15" t="s">
        <v>1684</v>
      </c>
      <c r="J30" s="15">
        <v>1</v>
      </c>
      <c r="K30" s="134">
        <v>40240</v>
      </c>
    </row>
    <row r="31" spans="1:11" x14ac:dyDescent="0.15">
      <c r="A31" s="15">
        <v>60</v>
      </c>
      <c r="B31" s="15" t="s">
        <v>561</v>
      </c>
      <c r="C31" s="15" t="s">
        <v>562</v>
      </c>
      <c r="D31" s="15">
        <v>1</v>
      </c>
      <c r="E31" s="134">
        <v>40082</v>
      </c>
      <c r="F31" s="15"/>
      <c r="G31" s="15">
        <v>74</v>
      </c>
      <c r="H31" s="15" t="s">
        <v>1685</v>
      </c>
      <c r="I31" s="15" t="s">
        <v>1686</v>
      </c>
      <c r="J31" s="15">
        <v>2</v>
      </c>
      <c r="K31" s="134">
        <v>39569</v>
      </c>
    </row>
    <row r="32" spans="1:11" x14ac:dyDescent="0.15">
      <c r="A32" s="15">
        <v>66</v>
      </c>
      <c r="B32" s="15" t="s">
        <v>563</v>
      </c>
      <c r="C32" s="15" t="s">
        <v>564</v>
      </c>
      <c r="D32" s="15">
        <v>1</v>
      </c>
      <c r="E32" s="134">
        <v>39981</v>
      </c>
      <c r="F32" s="15"/>
      <c r="G32" s="15">
        <v>76</v>
      </c>
      <c r="H32" s="15" t="s">
        <v>1687</v>
      </c>
      <c r="I32" s="15" t="s">
        <v>1688</v>
      </c>
      <c r="J32" s="15">
        <v>1</v>
      </c>
      <c r="K32" s="134">
        <v>40093</v>
      </c>
    </row>
    <row r="33" spans="1:11" x14ac:dyDescent="0.15">
      <c r="A33" s="15">
        <v>67</v>
      </c>
      <c r="B33" s="15" t="s">
        <v>565</v>
      </c>
      <c r="C33" s="15" t="s">
        <v>566</v>
      </c>
      <c r="D33" s="15">
        <v>1</v>
      </c>
      <c r="E33" s="134">
        <v>40181</v>
      </c>
      <c r="F33" s="15"/>
      <c r="G33" s="15">
        <v>77</v>
      </c>
      <c r="H33" s="15" t="s">
        <v>1689</v>
      </c>
      <c r="I33" s="15" t="s">
        <v>1690</v>
      </c>
      <c r="J33" s="15">
        <v>1</v>
      </c>
      <c r="K33" s="134">
        <v>33140</v>
      </c>
    </row>
    <row r="34" spans="1:11" x14ac:dyDescent="0.15">
      <c r="A34" s="15">
        <v>68</v>
      </c>
      <c r="B34" s="15" t="s">
        <v>567</v>
      </c>
      <c r="C34" s="15" t="s">
        <v>568</v>
      </c>
      <c r="D34" s="15">
        <v>1</v>
      </c>
      <c r="E34" s="134">
        <v>40060</v>
      </c>
      <c r="F34" s="15"/>
      <c r="G34" s="15">
        <v>82</v>
      </c>
      <c r="H34" s="15" t="s">
        <v>1691</v>
      </c>
      <c r="I34" s="15" t="s">
        <v>1692</v>
      </c>
      <c r="J34" s="15">
        <v>2</v>
      </c>
      <c r="K34" s="134">
        <v>39827</v>
      </c>
    </row>
    <row r="35" spans="1:11" x14ac:dyDescent="0.15">
      <c r="A35" s="15">
        <v>69</v>
      </c>
      <c r="B35" s="15" t="s">
        <v>186</v>
      </c>
      <c r="C35" s="15" t="s">
        <v>569</v>
      </c>
      <c r="D35" s="15">
        <v>2</v>
      </c>
      <c r="E35" s="134">
        <v>39739</v>
      </c>
      <c r="F35" s="15"/>
      <c r="G35" s="15">
        <v>92</v>
      </c>
      <c r="H35" s="15" t="s">
        <v>1693</v>
      </c>
      <c r="I35" s="15" t="s">
        <v>1694</v>
      </c>
      <c r="J35" s="15">
        <v>2</v>
      </c>
      <c r="K35" s="134">
        <v>39543</v>
      </c>
    </row>
    <row r="36" spans="1:11" x14ac:dyDescent="0.15">
      <c r="A36" s="15">
        <v>70</v>
      </c>
      <c r="B36" s="15" t="s">
        <v>570</v>
      </c>
      <c r="C36" s="15" t="s">
        <v>571</v>
      </c>
      <c r="D36" s="15">
        <v>1</v>
      </c>
      <c r="E36" s="134">
        <v>40114</v>
      </c>
      <c r="F36" s="15"/>
      <c r="G36" s="15">
        <v>94</v>
      </c>
      <c r="H36" s="15" t="s">
        <v>1695</v>
      </c>
      <c r="I36" s="15" t="s">
        <v>1696</v>
      </c>
      <c r="J36" s="15">
        <v>2</v>
      </c>
      <c r="K36" s="134">
        <v>39601</v>
      </c>
    </row>
    <row r="37" spans="1:11" x14ac:dyDescent="0.15">
      <c r="A37" s="15">
        <v>71</v>
      </c>
      <c r="B37" s="15" t="s">
        <v>572</v>
      </c>
      <c r="C37" s="15" t="s">
        <v>573</v>
      </c>
      <c r="D37" s="15">
        <v>1</v>
      </c>
      <c r="E37" s="134">
        <v>39915</v>
      </c>
      <c r="F37" s="15"/>
      <c r="G37" s="15">
        <v>95</v>
      </c>
      <c r="H37" s="15" t="s">
        <v>1697</v>
      </c>
      <c r="I37" s="15" t="s">
        <v>1698</v>
      </c>
      <c r="J37" s="15">
        <v>2</v>
      </c>
      <c r="K37" s="134">
        <v>39716</v>
      </c>
    </row>
    <row r="38" spans="1:11" x14ac:dyDescent="0.15">
      <c r="A38" s="15">
        <v>72</v>
      </c>
      <c r="B38" s="15" t="s">
        <v>574</v>
      </c>
      <c r="C38" s="15" t="s">
        <v>575</v>
      </c>
      <c r="D38" s="15">
        <v>1</v>
      </c>
      <c r="E38" s="134">
        <v>40120</v>
      </c>
      <c r="F38" s="15"/>
      <c r="G38" s="15">
        <v>96</v>
      </c>
      <c r="H38" s="15" t="s">
        <v>1699</v>
      </c>
      <c r="I38" s="15" t="s">
        <v>1700</v>
      </c>
      <c r="J38" s="15">
        <v>2</v>
      </c>
      <c r="K38" s="134">
        <v>39598</v>
      </c>
    </row>
    <row r="39" spans="1:11" x14ac:dyDescent="0.15">
      <c r="A39" s="15">
        <v>73</v>
      </c>
      <c r="B39" s="15" t="s">
        <v>576</v>
      </c>
      <c r="C39" s="15" t="s">
        <v>577</v>
      </c>
      <c r="D39" s="15">
        <v>1</v>
      </c>
      <c r="E39" s="134">
        <v>39937</v>
      </c>
      <c r="F39" s="15"/>
      <c r="G39" s="15">
        <v>97</v>
      </c>
      <c r="H39" s="15" t="s">
        <v>1701</v>
      </c>
      <c r="I39" s="15" t="s">
        <v>1702</v>
      </c>
      <c r="J39" s="15">
        <v>2</v>
      </c>
      <c r="K39" s="134">
        <v>39680</v>
      </c>
    </row>
    <row r="40" spans="1:11" x14ac:dyDescent="0.15">
      <c r="A40" s="15">
        <v>74</v>
      </c>
      <c r="B40" s="15" t="s">
        <v>578</v>
      </c>
      <c r="C40" s="15" t="s">
        <v>579</v>
      </c>
      <c r="D40" s="15">
        <v>1</v>
      </c>
      <c r="E40" s="134">
        <v>40148</v>
      </c>
      <c r="F40" s="15"/>
      <c r="G40" s="15">
        <v>98</v>
      </c>
      <c r="H40" s="15" t="s">
        <v>1703</v>
      </c>
      <c r="I40" s="15" t="s">
        <v>1704</v>
      </c>
      <c r="J40" s="15">
        <v>2</v>
      </c>
      <c r="K40" s="134">
        <v>39799</v>
      </c>
    </row>
    <row r="41" spans="1:11" x14ac:dyDescent="0.15">
      <c r="A41" s="15">
        <v>82</v>
      </c>
      <c r="B41" s="15" t="s">
        <v>187</v>
      </c>
      <c r="C41" s="15" t="s">
        <v>580</v>
      </c>
      <c r="D41" s="15">
        <v>2</v>
      </c>
      <c r="E41" s="134">
        <v>39802</v>
      </c>
      <c r="F41" s="15"/>
      <c r="G41" s="15">
        <v>100</v>
      </c>
      <c r="H41" s="15" t="s">
        <v>1705</v>
      </c>
      <c r="I41" s="15" t="s">
        <v>1706</v>
      </c>
      <c r="J41" s="15">
        <v>2</v>
      </c>
      <c r="K41" s="134">
        <v>39716</v>
      </c>
    </row>
    <row r="42" spans="1:11" x14ac:dyDescent="0.15">
      <c r="A42" s="15">
        <v>83</v>
      </c>
      <c r="B42" s="15" t="s">
        <v>188</v>
      </c>
      <c r="C42" s="15" t="s">
        <v>581</v>
      </c>
      <c r="D42" s="15">
        <v>2</v>
      </c>
      <c r="E42" s="134">
        <v>39525</v>
      </c>
      <c r="F42" s="15"/>
      <c r="G42" s="15">
        <v>102</v>
      </c>
      <c r="H42" s="15" t="s">
        <v>1707</v>
      </c>
      <c r="I42" s="15" t="s">
        <v>1708</v>
      </c>
      <c r="J42" s="15">
        <v>2</v>
      </c>
      <c r="K42" s="134">
        <v>39632</v>
      </c>
    </row>
    <row r="43" spans="1:11" x14ac:dyDescent="0.15">
      <c r="A43" s="15">
        <v>84</v>
      </c>
      <c r="B43" s="15" t="s">
        <v>189</v>
      </c>
      <c r="C43" s="15" t="s">
        <v>582</v>
      </c>
      <c r="D43" s="15">
        <v>2</v>
      </c>
      <c r="E43" s="134">
        <v>39681</v>
      </c>
      <c r="F43" s="15"/>
      <c r="G43" s="15">
        <v>109</v>
      </c>
      <c r="H43" s="15" t="s">
        <v>1709</v>
      </c>
      <c r="I43" s="15" t="s">
        <v>1710</v>
      </c>
      <c r="J43" s="15">
        <v>2</v>
      </c>
      <c r="K43" s="134">
        <v>39560</v>
      </c>
    </row>
    <row r="44" spans="1:11" x14ac:dyDescent="0.15">
      <c r="A44" s="15">
        <v>85</v>
      </c>
      <c r="B44" s="15" t="s">
        <v>190</v>
      </c>
      <c r="C44" s="15" t="s">
        <v>583</v>
      </c>
      <c r="D44" s="15">
        <v>2</v>
      </c>
      <c r="E44" s="134">
        <v>39717</v>
      </c>
      <c r="F44" s="15"/>
      <c r="G44" s="15">
        <v>110</v>
      </c>
      <c r="H44" s="15" t="s">
        <v>1711</v>
      </c>
      <c r="I44" s="15" t="s">
        <v>1712</v>
      </c>
      <c r="J44" s="15">
        <v>2</v>
      </c>
      <c r="K44" s="134">
        <v>39717</v>
      </c>
    </row>
    <row r="45" spans="1:11" x14ac:dyDescent="0.15">
      <c r="A45" s="15">
        <v>86</v>
      </c>
      <c r="B45" s="15" t="s">
        <v>191</v>
      </c>
      <c r="C45" s="15" t="s">
        <v>584</v>
      </c>
      <c r="D45" s="15">
        <v>2</v>
      </c>
      <c r="E45" s="134">
        <v>39693</v>
      </c>
      <c r="F45" s="15"/>
      <c r="G45" s="15">
        <v>112</v>
      </c>
      <c r="H45" s="15" t="s">
        <v>1713</v>
      </c>
      <c r="I45" s="15" t="s">
        <v>1714</v>
      </c>
      <c r="J45" s="15">
        <v>2</v>
      </c>
      <c r="K45" s="134">
        <v>39732</v>
      </c>
    </row>
    <row r="46" spans="1:11" x14ac:dyDescent="0.15">
      <c r="A46" s="15">
        <v>87</v>
      </c>
      <c r="B46" s="15" t="s">
        <v>192</v>
      </c>
      <c r="C46" s="15" t="s">
        <v>585</v>
      </c>
      <c r="D46" s="15">
        <v>2</v>
      </c>
      <c r="E46" s="134">
        <v>39617</v>
      </c>
      <c r="F46" s="15"/>
      <c r="G46" s="15">
        <v>118</v>
      </c>
      <c r="H46" s="15" t="s">
        <v>1715</v>
      </c>
      <c r="I46" s="15" t="s">
        <v>1716</v>
      </c>
      <c r="J46" s="15">
        <v>1</v>
      </c>
      <c r="K46" s="134">
        <v>40105</v>
      </c>
    </row>
    <row r="47" spans="1:11" x14ac:dyDescent="0.15">
      <c r="A47" s="15">
        <v>88</v>
      </c>
      <c r="B47" s="15" t="s">
        <v>193</v>
      </c>
      <c r="C47" s="15" t="s">
        <v>586</v>
      </c>
      <c r="D47" s="15">
        <v>2</v>
      </c>
      <c r="E47" s="134">
        <v>39673</v>
      </c>
      <c r="F47" s="15"/>
      <c r="G47" s="15">
        <v>119</v>
      </c>
      <c r="H47" s="15" t="s">
        <v>1717</v>
      </c>
      <c r="I47" s="15" t="s">
        <v>1718</v>
      </c>
      <c r="J47" s="15">
        <v>1</v>
      </c>
      <c r="K47" s="134">
        <v>39976</v>
      </c>
    </row>
    <row r="48" spans="1:11" x14ac:dyDescent="0.15">
      <c r="A48" s="15">
        <v>89</v>
      </c>
      <c r="B48" s="15" t="s">
        <v>194</v>
      </c>
      <c r="C48" s="15" t="s">
        <v>587</v>
      </c>
      <c r="D48" s="15">
        <v>2</v>
      </c>
      <c r="E48" s="134">
        <v>39566</v>
      </c>
      <c r="F48" s="15"/>
      <c r="G48" s="15">
        <v>120</v>
      </c>
      <c r="H48" s="15" t="s">
        <v>1719</v>
      </c>
      <c r="I48" s="15" t="s">
        <v>1720</v>
      </c>
      <c r="J48" s="15">
        <v>1</v>
      </c>
      <c r="K48" s="134">
        <v>39951</v>
      </c>
    </row>
    <row r="49" spans="1:11" x14ac:dyDescent="0.15">
      <c r="A49" s="15">
        <v>90</v>
      </c>
      <c r="B49" s="15" t="s">
        <v>195</v>
      </c>
      <c r="C49" s="15" t="s">
        <v>588</v>
      </c>
      <c r="D49" s="15">
        <v>2</v>
      </c>
      <c r="E49" s="134">
        <v>39807</v>
      </c>
      <c r="F49" s="15"/>
      <c r="G49" s="15">
        <v>121</v>
      </c>
      <c r="H49" s="15" t="s">
        <v>1721</v>
      </c>
      <c r="I49" s="15" t="s">
        <v>1722</v>
      </c>
      <c r="J49" s="15">
        <v>1</v>
      </c>
      <c r="K49" s="134">
        <v>40093</v>
      </c>
    </row>
    <row r="50" spans="1:11" x14ac:dyDescent="0.15">
      <c r="A50" s="15">
        <v>98</v>
      </c>
      <c r="B50" s="15" t="s">
        <v>196</v>
      </c>
      <c r="C50" s="15" t="s">
        <v>589</v>
      </c>
      <c r="D50" s="15">
        <v>2</v>
      </c>
      <c r="E50" s="134">
        <v>39574</v>
      </c>
      <c r="F50" s="15"/>
      <c r="G50" s="15">
        <v>149</v>
      </c>
      <c r="H50" s="15" t="s">
        <v>1723</v>
      </c>
      <c r="I50" s="15" t="s">
        <v>1724</v>
      </c>
      <c r="J50" s="15">
        <v>2</v>
      </c>
      <c r="K50" s="134">
        <v>39781</v>
      </c>
    </row>
    <row r="51" spans="1:11" x14ac:dyDescent="0.15">
      <c r="A51" s="15">
        <v>99</v>
      </c>
      <c r="B51" s="15" t="s">
        <v>197</v>
      </c>
      <c r="C51" s="15" t="s">
        <v>590</v>
      </c>
      <c r="D51" s="15">
        <v>2</v>
      </c>
      <c r="E51" s="134">
        <v>39859</v>
      </c>
      <c r="F51" s="15"/>
      <c r="G51" s="15">
        <v>150</v>
      </c>
      <c r="H51" s="15" t="s">
        <v>1725</v>
      </c>
      <c r="I51" s="15" t="s">
        <v>1726</v>
      </c>
      <c r="J51" s="15">
        <v>1</v>
      </c>
      <c r="K51" s="134">
        <v>39930</v>
      </c>
    </row>
    <row r="52" spans="1:11" x14ac:dyDescent="0.15">
      <c r="A52" s="15">
        <v>100</v>
      </c>
      <c r="B52" s="15" t="s">
        <v>198</v>
      </c>
      <c r="C52" s="15" t="s">
        <v>591</v>
      </c>
      <c r="D52" s="15">
        <v>2</v>
      </c>
      <c r="E52" s="134">
        <v>39605</v>
      </c>
      <c r="F52" s="15"/>
      <c r="G52" s="15">
        <v>151</v>
      </c>
      <c r="H52" s="15" t="s">
        <v>1727</v>
      </c>
      <c r="I52" s="15" t="s">
        <v>1728</v>
      </c>
      <c r="J52" s="15">
        <v>1</v>
      </c>
      <c r="K52" s="134">
        <v>40078</v>
      </c>
    </row>
    <row r="53" spans="1:11" x14ac:dyDescent="0.15">
      <c r="A53" s="15">
        <v>101</v>
      </c>
      <c r="B53" s="15" t="s">
        <v>199</v>
      </c>
      <c r="C53" s="15" t="s">
        <v>592</v>
      </c>
      <c r="D53" s="15">
        <v>2</v>
      </c>
      <c r="E53" s="134">
        <v>39647</v>
      </c>
      <c r="F53" s="15"/>
      <c r="G53" s="15">
        <v>152</v>
      </c>
      <c r="H53" s="15" t="s">
        <v>1729</v>
      </c>
      <c r="I53" s="15" t="s">
        <v>1730</v>
      </c>
      <c r="J53" s="15">
        <v>1</v>
      </c>
      <c r="K53" s="134">
        <v>39905</v>
      </c>
    </row>
    <row r="54" spans="1:11" x14ac:dyDescent="0.15">
      <c r="A54" s="15">
        <v>102</v>
      </c>
      <c r="B54" s="15" t="s">
        <v>200</v>
      </c>
      <c r="C54" s="15" t="s">
        <v>593</v>
      </c>
      <c r="D54" s="15">
        <v>2</v>
      </c>
      <c r="E54" s="134">
        <v>39622</v>
      </c>
      <c r="F54" s="15"/>
      <c r="G54" s="15">
        <v>153</v>
      </c>
      <c r="H54" s="15" t="s">
        <v>1731</v>
      </c>
      <c r="I54" s="15" t="s">
        <v>1732</v>
      </c>
      <c r="J54" s="15">
        <v>1</v>
      </c>
      <c r="K54" s="134">
        <v>39910</v>
      </c>
    </row>
    <row r="55" spans="1:11" x14ac:dyDescent="0.15">
      <c r="A55" s="15">
        <v>103</v>
      </c>
      <c r="B55" s="15" t="s">
        <v>201</v>
      </c>
      <c r="C55" s="15" t="s">
        <v>594</v>
      </c>
      <c r="D55" s="15">
        <v>2</v>
      </c>
      <c r="E55" s="134">
        <v>39573</v>
      </c>
      <c r="F55" s="15"/>
      <c r="G55" s="15">
        <v>161</v>
      </c>
      <c r="H55" s="15" t="s">
        <v>1733</v>
      </c>
      <c r="I55" s="15" t="s">
        <v>1734</v>
      </c>
      <c r="J55" s="15">
        <v>1</v>
      </c>
      <c r="K55" s="134">
        <v>39921</v>
      </c>
    </row>
    <row r="56" spans="1:11" x14ac:dyDescent="0.15">
      <c r="A56" s="15">
        <v>104</v>
      </c>
      <c r="B56" s="15" t="s">
        <v>202</v>
      </c>
      <c r="C56" s="15" t="s">
        <v>595</v>
      </c>
      <c r="D56" s="15">
        <v>2</v>
      </c>
      <c r="E56" s="134">
        <v>39708</v>
      </c>
      <c r="F56" s="15"/>
      <c r="G56" s="15">
        <v>162</v>
      </c>
      <c r="H56" s="15" t="s">
        <v>1735</v>
      </c>
      <c r="I56" s="15" t="s">
        <v>1736</v>
      </c>
      <c r="J56" s="15">
        <v>1</v>
      </c>
      <c r="K56" s="134">
        <v>40158</v>
      </c>
    </row>
    <row r="57" spans="1:11" x14ac:dyDescent="0.15">
      <c r="A57" s="15">
        <v>105</v>
      </c>
      <c r="B57" s="15" t="s">
        <v>203</v>
      </c>
      <c r="C57" s="15" t="s">
        <v>596</v>
      </c>
      <c r="D57" s="15">
        <v>2</v>
      </c>
      <c r="E57" s="134">
        <v>39775</v>
      </c>
      <c r="F57" s="15"/>
      <c r="G57" s="15">
        <v>167</v>
      </c>
      <c r="H57" s="15" t="s">
        <v>1737</v>
      </c>
      <c r="I57" s="15" t="s">
        <v>1738</v>
      </c>
      <c r="J57" s="15">
        <v>2</v>
      </c>
      <c r="K57" s="134">
        <v>39831</v>
      </c>
    </row>
    <row r="58" spans="1:11" x14ac:dyDescent="0.15">
      <c r="A58" s="15">
        <v>116</v>
      </c>
      <c r="B58" s="15" t="s">
        <v>597</v>
      </c>
      <c r="C58" s="15" t="s">
        <v>598</v>
      </c>
      <c r="D58" s="15">
        <v>2</v>
      </c>
      <c r="E58" s="134">
        <v>39714</v>
      </c>
      <c r="F58" s="15"/>
      <c r="G58" s="15">
        <v>170</v>
      </c>
      <c r="H58" s="15" t="s">
        <v>1739</v>
      </c>
      <c r="I58" s="15" t="s">
        <v>1740</v>
      </c>
      <c r="J58" s="15">
        <v>2</v>
      </c>
      <c r="K58" s="134">
        <v>39673</v>
      </c>
    </row>
    <row r="59" spans="1:11" x14ac:dyDescent="0.15">
      <c r="A59" s="15">
        <v>117</v>
      </c>
      <c r="B59" s="15" t="s">
        <v>599</v>
      </c>
      <c r="C59" s="15" t="s">
        <v>600</v>
      </c>
      <c r="D59" s="15">
        <v>1</v>
      </c>
      <c r="E59" s="134">
        <v>40156</v>
      </c>
      <c r="F59" s="15"/>
      <c r="G59" s="15">
        <v>181</v>
      </c>
      <c r="H59" s="15" t="s">
        <v>1741</v>
      </c>
      <c r="I59" s="15" t="s">
        <v>1742</v>
      </c>
      <c r="J59" s="15">
        <v>1</v>
      </c>
      <c r="K59" s="134">
        <v>39961</v>
      </c>
    </row>
    <row r="60" spans="1:11" x14ac:dyDescent="0.15">
      <c r="A60" s="15">
        <v>118</v>
      </c>
      <c r="B60" s="15" t="s">
        <v>601</v>
      </c>
      <c r="C60" s="15" t="s">
        <v>602</v>
      </c>
      <c r="D60" s="15">
        <v>1</v>
      </c>
      <c r="E60" s="134">
        <v>39936</v>
      </c>
      <c r="F60" s="15"/>
      <c r="G60" s="15">
        <v>182</v>
      </c>
      <c r="H60" s="15" t="s">
        <v>1743</v>
      </c>
      <c r="I60" s="15" t="s">
        <v>1744</v>
      </c>
      <c r="J60" s="15">
        <v>1</v>
      </c>
      <c r="K60" s="134">
        <v>39957</v>
      </c>
    </row>
    <row r="61" spans="1:11" x14ac:dyDescent="0.15">
      <c r="A61" s="15">
        <v>119</v>
      </c>
      <c r="B61" s="15" t="s">
        <v>603</v>
      </c>
      <c r="C61" s="15" t="s">
        <v>604</v>
      </c>
      <c r="D61" s="15">
        <v>1</v>
      </c>
      <c r="E61" s="134">
        <v>40261</v>
      </c>
      <c r="F61" s="15"/>
      <c r="G61" s="15">
        <v>188</v>
      </c>
      <c r="H61" s="15" t="s">
        <v>1745</v>
      </c>
      <c r="I61" s="15" t="s">
        <v>1746</v>
      </c>
      <c r="J61" s="15">
        <v>2</v>
      </c>
      <c r="K61" s="134">
        <v>39749</v>
      </c>
    </row>
    <row r="62" spans="1:11" x14ac:dyDescent="0.15">
      <c r="A62" s="15">
        <v>120</v>
      </c>
      <c r="B62" s="15" t="s">
        <v>605</v>
      </c>
      <c r="C62" s="15" t="s">
        <v>606</v>
      </c>
      <c r="D62" s="15">
        <v>1</v>
      </c>
      <c r="E62" s="134">
        <v>39949</v>
      </c>
      <c r="F62" s="15"/>
      <c r="G62" s="15">
        <v>216</v>
      </c>
      <c r="H62" s="15" t="s">
        <v>1747</v>
      </c>
      <c r="I62" s="15" t="s">
        <v>1748</v>
      </c>
      <c r="J62" s="15">
        <v>2</v>
      </c>
      <c r="K62" s="134">
        <v>39871</v>
      </c>
    </row>
    <row r="63" spans="1:11" x14ac:dyDescent="0.15">
      <c r="A63" s="15">
        <v>121</v>
      </c>
      <c r="B63" s="15" t="s">
        <v>607</v>
      </c>
      <c r="C63" s="15" t="s">
        <v>608</v>
      </c>
      <c r="D63" s="15">
        <v>1</v>
      </c>
      <c r="E63" s="134">
        <v>39967</v>
      </c>
      <c r="F63" s="15"/>
      <c r="G63" s="15">
        <v>217</v>
      </c>
      <c r="H63" s="15" t="s">
        <v>1749</v>
      </c>
      <c r="I63" s="15" t="s">
        <v>1750</v>
      </c>
      <c r="J63" s="15">
        <v>2</v>
      </c>
      <c r="K63" s="134">
        <v>39832</v>
      </c>
    </row>
    <row r="64" spans="1:11" x14ac:dyDescent="0.15">
      <c r="A64" s="15">
        <v>122</v>
      </c>
      <c r="B64" s="15" t="s">
        <v>609</v>
      </c>
      <c r="C64" s="15" t="s">
        <v>610</v>
      </c>
      <c r="D64" s="15">
        <v>1</v>
      </c>
      <c r="E64" s="134">
        <v>40223</v>
      </c>
      <c r="F64" s="15"/>
      <c r="G64" s="15">
        <v>218</v>
      </c>
      <c r="H64" s="15" t="s">
        <v>1751</v>
      </c>
      <c r="I64" s="15" t="s">
        <v>1752</v>
      </c>
      <c r="J64" s="15">
        <v>1</v>
      </c>
      <c r="K64" s="134">
        <v>39931</v>
      </c>
    </row>
    <row r="65" spans="1:11" x14ac:dyDescent="0.15">
      <c r="A65" s="15">
        <v>123</v>
      </c>
      <c r="B65" s="15" t="s">
        <v>611</v>
      </c>
      <c r="C65" s="15" t="s">
        <v>612</v>
      </c>
      <c r="D65" s="15">
        <v>1</v>
      </c>
      <c r="E65" s="134">
        <v>40120</v>
      </c>
      <c r="F65" s="15"/>
      <c r="G65" s="15">
        <v>219</v>
      </c>
      <c r="H65" s="15" t="s">
        <v>1753</v>
      </c>
      <c r="I65" s="15" t="s">
        <v>1754</v>
      </c>
      <c r="J65" s="15">
        <v>1</v>
      </c>
      <c r="K65" s="134">
        <v>40102</v>
      </c>
    </row>
    <row r="66" spans="1:11" x14ac:dyDescent="0.15">
      <c r="A66" s="15">
        <v>124</v>
      </c>
      <c r="B66" s="15" t="s">
        <v>613</v>
      </c>
      <c r="C66" s="15" t="s">
        <v>614</v>
      </c>
      <c r="D66" s="15">
        <v>1</v>
      </c>
      <c r="E66" s="134">
        <v>40124</v>
      </c>
      <c r="F66" s="15"/>
      <c r="G66" s="15">
        <v>221</v>
      </c>
      <c r="H66" s="15" t="s">
        <v>1755</v>
      </c>
      <c r="I66" s="15" t="s">
        <v>1756</v>
      </c>
      <c r="J66" s="15">
        <v>1</v>
      </c>
      <c r="K66" s="134">
        <v>40035</v>
      </c>
    </row>
    <row r="67" spans="1:11" x14ac:dyDescent="0.15">
      <c r="A67" s="15">
        <v>125</v>
      </c>
      <c r="B67" s="15" t="s">
        <v>615</v>
      </c>
      <c r="C67" s="15" t="s">
        <v>616</v>
      </c>
      <c r="D67" s="15">
        <v>1</v>
      </c>
      <c r="E67" s="134">
        <v>39994</v>
      </c>
      <c r="F67" s="15"/>
      <c r="G67" s="15">
        <v>222</v>
      </c>
      <c r="H67" s="15" t="s">
        <v>1757</v>
      </c>
      <c r="I67" s="15" t="s">
        <v>1414</v>
      </c>
      <c r="J67" s="15">
        <v>1</v>
      </c>
      <c r="K67" s="134">
        <v>40098</v>
      </c>
    </row>
    <row r="68" spans="1:11" x14ac:dyDescent="0.15">
      <c r="A68" s="15">
        <v>126</v>
      </c>
      <c r="B68" s="15" t="s">
        <v>617</v>
      </c>
      <c r="C68" s="15" t="s">
        <v>618</v>
      </c>
      <c r="D68" s="15">
        <v>1</v>
      </c>
      <c r="E68" s="134">
        <v>40158</v>
      </c>
      <c r="F68" s="15"/>
      <c r="G68" s="15">
        <v>227</v>
      </c>
      <c r="H68" s="15" t="s">
        <v>1758</v>
      </c>
      <c r="I68" s="15" t="s">
        <v>1759</v>
      </c>
      <c r="J68" s="15">
        <v>2</v>
      </c>
      <c r="K68" s="134">
        <v>39570</v>
      </c>
    </row>
    <row r="69" spans="1:11" x14ac:dyDescent="0.15">
      <c r="A69" s="15">
        <v>127</v>
      </c>
      <c r="B69" s="15" t="s">
        <v>619</v>
      </c>
      <c r="C69" s="15" t="s">
        <v>620</v>
      </c>
      <c r="D69" s="15">
        <v>1</v>
      </c>
      <c r="E69" s="134">
        <v>39939</v>
      </c>
      <c r="F69" s="15"/>
      <c r="G69" s="15">
        <v>228</v>
      </c>
      <c r="H69" s="15" t="s">
        <v>1760</v>
      </c>
      <c r="I69" s="15" t="s">
        <v>1761</v>
      </c>
      <c r="J69" s="15">
        <v>2</v>
      </c>
      <c r="K69" s="134">
        <v>39691</v>
      </c>
    </row>
    <row r="70" spans="1:11" x14ac:dyDescent="0.15">
      <c r="A70" s="15">
        <v>128</v>
      </c>
      <c r="B70" s="15" t="s">
        <v>621</v>
      </c>
      <c r="C70" s="15" t="s">
        <v>622</v>
      </c>
      <c r="D70" s="15">
        <v>1</v>
      </c>
      <c r="E70" s="134">
        <v>40143</v>
      </c>
      <c r="F70" s="15"/>
      <c r="G70" s="15">
        <v>229</v>
      </c>
      <c r="H70" s="15" t="s">
        <v>1762</v>
      </c>
      <c r="I70" s="15" t="s">
        <v>1763</v>
      </c>
      <c r="J70" s="15">
        <v>2</v>
      </c>
      <c r="K70" s="134">
        <v>39571</v>
      </c>
    </row>
    <row r="71" spans="1:11" x14ac:dyDescent="0.15">
      <c r="A71" s="15">
        <v>129</v>
      </c>
      <c r="B71" s="15" t="s">
        <v>623</v>
      </c>
      <c r="C71" s="15" t="s">
        <v>624</v>
      </c>
      <c r="D71" s="15">
        <v>1</v>
      </c>
      <c r="E71" s="134">
        <v>39941</v>
      </c>
      <c r="F71" s="15"/>
      <c r="G71" s="15">
        <v>230</v>
      </c>
      <c r="H71" s="15" t="s">
        <v>1764</v>
      </c>
      <c r="I71" s="15" t="s">
        <v>1765</v>
      </c>
      <c r="J71" s="15">
        <v>2</v>
      </c>
      <c r="K71" s="134">
        <v>39590</v>
      </c>
    </row>
    <row r="72" spans="1:11" x14ac:dyDescent="0.15">
      <c r="A72" s="15">
        <v>136</v>
      </c>
      <c r="B72" s="15" t="s">
        <v>204</v>
      </c>
      <c r="C72" s="15" t="s">
        <v>625</v>
      </c>
      <c r="D72" s="15">
        <v>2</v>
      </c>
      <c r="E72" s="134">
        <v>39592</v>
      </c>
      <c r="F72" s="15"/>
      <c r="G72" s="15">
        <v>231</v>
      </c>
      <c r="H72" s="15" t="s">
        <v>1766</v>
      </c>
      <c r="I72" s="15" t="s">
        <v>1767</v>
      </c>
      <c r="J72" s="15">
        <v>1</v>
      </c>
      <c r="K72" s="134">
        <v>40110</v>
      </c>
    </row>
    <row r="73" spans="1:11" x14ac:dyDescent="0.15">
      <c r="A73" s="15">
        <v>137</v>
      </c>
      <c r="B73" s="15" t="s">
        <v>205</v>
      </c>
      <c r="C73" s="15" t="s">
        <v>626</v>
      </c>
      <c r="D73" s="15">
        <v>2</v>
      </c>
      <c r="E73" s="134">
        <v>39669</v>
      </c>
      <c r="F73" s="15"/>
      <c r="G73" s="15">
        <v>232</v>
      </c>
      <c r="H73" s="15" t="s">
        <v>1768</v>
      </c>
      <c r="I73" s="15" t="s">
        <v>1769</v>
      </c>
      <c r="J73" s="15">
        <v>1</v>
      </c>
      <c r="K73" s="134">
        <v>40264</v>
      </c>
    </row>
    <row r="74" spans="1:11" x14ac:dyDescent="0.15">
      <c r="A74" s="15">
        <v>138</v>
      </c>
      <c r="B74" s="15" t="s">
        <v>206</v>
      </c>
      <c r="C74" s="15" t="s">
        <v>627</v>
      </c>
      <c r="D74" s="15">
        <v>2</v>
      </c>
      <c r="E74" s="134">
        <v>39697</v>
      </c>
      <c r="F74" s="15"/>
      <c r="G74" s="15">
        <v>233</v>
      </c>
      <c r="H74" s="15" t="s">
        <v>1770</v>
      </c>
      <c r="I74" s="15" t="s">
        <v>1771</v>
      </c>
      <c r="J74" s="15">
        <v>1</v>
      </c>
      <c r="K74" s="134">
        <v>39909</v>
      </c>
    </row>
    <row r="75" spans="1:11" x14ac:dyDescent="0.15">
      <c r="A75" s="15">
        <v>139</v>
      </c>
      <c r="B75" s="15" t="s">
        <v>207</v>
      </c>
      <c r="C75" s="15" t="s">
        <v>628</v>
      </c>
      <c r="D75" s="15">
        <v>2</v>
      </c>
      <c r="E75" s="134">
        <v>39647</v>
      </c>
      <c r="F75" s="15"/>
      <c r="G75" s="15">
        <v>234</v>
      </c>
      <c r="H75" s="15" t="s">
        <v>1772</v>
      </c>
      <c r="I75" s="15" t="s">
        <v>1773</v>
      </c>
      <c r="J75" s="15">
        <v>1</v>
      </c>
      <c r="K75" s="134">
        <v>39975</v>
      </c>
    </row>
    <row r="76" spans="1:11" x14ac:dyDescent="0.15">
      <c r="A76" s="15">
        <v>140</v>
      </c>
      <c r="B76" s="15" t="s">
        <v>208</v>
      </c>
      <c r="C76" s="15" t="s">
        <v>629</v>
      </c>
      <c r="D76" s="15">
        <v>2</v>
      </c>
      <c r="E76" s="134">
        <v>39751</v>
      </c>
      <c r="F76" s="15"/>
      <c r="G76" s="15">
        <v>241</v>
      </c>
      <c r="H76" s="15" t="s">
        <v>1774</v>
      </c>
      <c r="I76" s="15" t="s">
        <v>1775</v>
      </c>
      <c r="J76" s="15">
        <v>1</v>
      </c>
      <c r="K76" s="134">
        <v>40092</v>
      </c>
    </row>
    <row r="77" spans="1:11" x14ac:dyDescent="0.15">
      <c r="A77" s="15">
        <v>142</v>
      </c>
      <c r="B77" s="15" t="s">
        <v>209</v>
      </c>
      <c r="C77" s="15" t="s">
        <v>630</v>
      </c>
      <c r="D77" s="15">
        <v>2</v>
      </c>
      <c r="E77" s="134">
        <v>39603</v>
      </c>
      <c r="F77" s="15"/>
      <c r="G77" s="15">
        <v>242</v>
      </c>
      <c r="H77" s="15" t="s">
        <v>1776</v>
      </c>
      <c r="I77" s="15" t="s">
        <v>1777</v>
      </c>
      <c r="J77" s="15">
        <v>1</v>
      </c>
      <c r="K77" s="134">
        <v>39927</v>
      </c>
    </row>
    <row r="78" spans="1:11" x14ac:dyDescent="0.15">
      <c r="A78" s="15">
        <v>143</v>
      </c>
      <c r="B78" s="15" t="s">
        <v>171</v>
      </c>
      <c r="C78" s="15" t="s">
        <v>631</v>
      </c>
      <c r="D78" s="15">
        <v>2</v>
      </c>
      <c r="E78" s="134">
        <v>39882</v>
      </c>
      <c r="F78" s="15"/>
      <c r="G78" s="15">
        <v>243</v>
      </c>
      <c r="H78" s="15" t="s">
        <v>1778</v>
      </c>
      <c r="I78" s="15" t="s">
        <v>1779</v>
      </c>
      <c r="J78" s="15">
        <v>1</v>
      </c>
      <c r="K78" s="134">
        <v>40231</v>
      </c>
    </row>
    <row r="79" spans="1:11" x14ac:dyDescent="0.15">
      <c r="A79" s="15">
        <v>144</v>
      </c>
      <c r="B79" s="15" t="s">
        <v>170</v>
      </c>
      <c r="C79" s="15" t="s">
        <v>632</v>
      </c>
      <c r="D79" s="15">
        <v>2</v>
      </c>
      <c r="E79" s="134">
        <v>39868</v>
      </c>
      <c r="F79" s="15"/>
      <c r="G79" s="15">
        <v>244</v>
      </c>
      <c r="H79" s="15" t="s">
        <v>1780</v>
      </c>
      <c r="I79" s="15" t="s">
        <v>1781</v>
      </c>
      <c r="J79" s="15">
        <v>1</v>
      </c>
      <c r="K79" s="134">
        <v>40027</v>
      </c>
    </row>
    <row r="80" spans="1:11" x14ac:dyDescent="0.15">
      <c r="A80" s="15">
        <v>145</v>
      </c>
      <c r="B80" s="15" t="s">
        <v>633</v>
      </c>
      <c r="C80" s="15" t="s">
        <v>634</v>
      </c>
      <c r="D80" s="15">
        <v>1</v>
      </c>
      <c r="E80" s="134">
        <v>40200</v>
      </c>
      <c r="F80" s="15"/>
      <c r="G80" s="15">
        <v>250</v>
      </c>
      <c r="H80" s="15" t="s">
        <v>1782</v>
      </c>
      <c r="I80" s="15" t="s">
        <v>1783</v>
      </c>
      <c r="J80" s="15">
        <v>2</v>
      </c>
      <c r="K80" s="134">
        <v>39610</v>
      </c>
    </row>
    <row r="81" spans="1:11" x14ac:dyDescent="0.15">
      <c r="A81" s="15">
        <v>146</v>
      </c>
      <c r="B81" s="15" t="s">
        <v>635</v>
      </c>
      <c r="C81" s="15" t="s">
        <v>636</v>
      </c>
      <c r="D81" s="15">
        <v>1</v>
      </c>
      <c r="E81" s="134">
        <v>39990</v>
      </c>
      <c r="F81" s="15"/>
      <c r="G81" s="15">
        <v>254</v>
      </c>
      <c r="H81" s="15" t="s">
        <v>1784</v>
      </c>
      <c r="I81" s="15" t="s">
        <v>1785</v>
      </c>
      <c r="J81" s="15">
        <v>2</v>
      </c>
      <c r="K81" s="134">
        <v>39775</v>
      </c>
    </row>
    <row r="82" spans="1:11" x14ac:dyDescent="0.15">
      <c r="A82" s="15">
        <v>147</v>
      </c>
      <c r="B82" s="15" t="s">
        <v>637</v>
      </c>
      <c r="C82" s="15" t="s">
        <v>638</v>
      </c>
      <c r="D82" s="15">
        <v>1</v>
      </c>
      <c r="E82" s="134">
        <v>40239</v>
      </c>
      <c r="F82" s="15"/>
      <c r="G82" s="15">
        <v>255</v>
      </c>
      <c r="H82" s="15" t="s">
        <v>1786</v>
      </c>
      <c r="I82" s="15" t="s">
        <v>1787</v>
      </c>
      <c r="J82" s="15">
        <v>1</v>
      </c>
      <c r="K82" s="134">
        <v>40109</v>
      </c>
    </row>
    <row r="83" spans="1:11" x14ac:dyDescent="0.15">
      <c r="A83" s="15">
        <v>148</v>
      </c>
      <c r="B83" s="15" t="s">
        <v>639</v>
      </c>
      <c r="C83" s="15" t="s">
        <v>640</v>
      </c>
      <c r="D83" s="15">
        <v>1</v>
      </c>
      <c r="E83" s="134">
        <v>40123</v>
      </c>
      <c r="F83" s="15"/>
      <c r="G83" s="15">
        <v>261</v>
      </c>
      <c r="H83" s="15" t="s">
        <v>1788</v>
      </c>
      <c r="I83" s="15" t="s">
        <v>1789</v>
      </c>
      <c r="J83" s="15">
        <v>1</v>
      </c>
      <c r="K83" s="134">
        <v>40257</v>
      </c>
    </row>
    <row r="84" spans="1:11" x14ac:dyDescent="0.15">
      <c r="A84" s="15">
        <v>149</v>
      </c>
      <c r="B84" s="15" t="s">
        <v>641</v>
      </c>
      <c r="C84" s="15" t="s">
        <v>642</v>
      </c>
      <c r="D84" s="15">
        <v>1</v>
      </c>
      <c r="E84" s="134">
        <v>40009</v>
      </c>
      <c r="F84" s="15"/>
      <c r="G84" s="15">
        <v>276</v>
      </c>
      <c r="H84" s="15" t="s">
        <v>1790</v>
      </c>
      <c r="I84" s="15" t="s">
        <v>1791</v>
      </c>
      <c r="J84" s="15">
        <v>1</v>
      </c>
      <c r="K84" s="134">
        <v>40162</v>
      </c>
    </row>
    <row r="85" spans="1:11" x14ac:dyDescent="0.15">
      <c r="A85" s="15">
        <v>150</v>
      </c>
      <c r="B85" s="15" t="s">
        <v>643</v>
      </c>
      <c r="C85" s="15" t="s">
        <v>644</v>
      </c>
      <c r="D85" s="15">
        <v>1</v>
      </c>
      <c r="E85" s="134">
        <v>40081</v>
      </c>
      <c r="F85" s="15"/>
      <c r="G85" s="15">
        <v>277</v>
      </c>
      <c r="H85" s="15" t="s">
        <v>1792</v>
      </c>
      <c r="I85" s="15" t="s">
        <v>1793</v>
      </c>
      <c r="J85" s="15">
        <v>1</v>
      </c>
      <c r="K85" s="134">
        <v>39961</v>
      </c>
    </row>
    <row r="86" spans="1:11" x14ac:dyDescent="0.15">
      <c r="A86" s="15">
        <v>151</v>
      </c>
      <c r="B86" s="15" t="s">
        <v>645</v>
      </c>
      <c r="C86" s="15" t="s">
        <v>646</v>
      </c>
      <c r="D86" s="15">
        <v>1</v>
      </c>
      <c r="E86" s="134">
        <v>40263</v>
      </c>
      <c r="F86" s="15"/>
      <c r="G86" s="15">
        <v>278</v>
      </c>
      <c r="H86" s="15" t="s">
        <v>1794</v>
      </c>
      <c r="I86" s="15" t="s">
        <v>1795</v>
      </c>
      <c r="J86" s="15">
        <v>1</v>
      </c>
      <c r="K86" s="134">
        <v>40224</v>
      </c>
    </row>
    <row r="87" spans="1:11" x14ac:dyDescent="0.15">
      <c r="A87" s="15">
        <v>157</v>
      </c>
      <c r="B87" s="15" t="s">
        <v>210</v>
      </c>
      <c r="C87" s="15" t="s">
        <v>647</v>
      </c>
      <c r="D87" s="15">
        <v>2</v>
      </c>
      <c r="E87" s="134">
        <v>39805</v>
      </c>
      <c r="F87" s="15"/>
      <c r="G87" s="15">
        <v>279</v>
      </c>
      <c r="H87" s="15" t="s">
        <v>1796</v>
      </c>
      <c r="I87" s="15" t="s">
        <v>1797</v>
      </c>
      <c r="J87" s="15">
        <v>1</v>
      </c>
      <c r="K87" s="134">
        <v>39912</v>
      </c>
    </row>
    <row r="88" spans="1:11" x14ac:dyDescent="0.15">
      <c r="A88" s="15">
        <v>158</v>
      </c>
      <c r="B88" s="15" t="s">
        <v>211</v>
      </c>
      <c r="C88" s="15" t="s">
        <v>648</v>
      </c>
      <c r="D88" s="15">
        <v>2</v>
      </c>
      <c r="E88" s="134">
        <v>39552</v>
      </c>
      <c r="F88" s="15"/>
      <c r="G88" s="15">
        <v>280</v>
      </c>
      <c r="H88" s="15" t="s">
        <v>1798</v>
      </c>
      <c r="I88" s="15" t="s">
        <v>1799</v>
      </c>
      <c r="J88" s="15">
        <v>1</v>
      </c>
      <c r="K88" s="134">
        <v>39953</v>
      </c>
    </row>
    <row r="89" spans="1:11" x14ac:dyDescent="0.15">
      <c r="A89" s="15">
        <v>159</v>
      </c>
      <c r="B89" s="15" t="s">
        <v>212</v>
      </c>
      <c r="C89" s="15" t="s">
        <v>649</v>
      </c>
      <c r="D89" s="15">
        <v>2</v>
      </c>
      <c r="E89" s="134">
        <v>39594</v>
      </c>
      <c r="F89" s="15"/>
      <c r="G89" s="15">
        <v>281</v>
      </c>
      <c r="H89" s="15" t="s">
        <v>1800</v>
      </c>
      <c r="I89" s="15" t="s">
        <v>1801</v>
      </c>
      <c r="J89" s="15">
        <v>1</v>
      </c>
      <c r="K89" s="134">
        <v>40093</v>
      </c>
    </row>
    <row r="90" spans="1:11" x14ac:dyDescent="0.15">
      <c r="A90" s="15">
        <v>160</v>
      </c>
      <c r="B90" s="15" t="s">
        <v>213</v>
      </c>
      <c r="C90" s="15" t="s">
        <v>650</v>
      </c>
      <c r="D90" s="15">
        <v>2</v>
      </c>
      <c r="E90" s="134">
        <v>39843</v>
      </c>
      <c r="F90" s="15"/>
      <c r="G90" s="15">
        <v>282</v>
      </c>
      <c r="H90" s="15" t="s">
        <v>1802</v>
      </c>
      <c r="I90" s="15" t="s">
        <v>1803</v>
      </c>
      <c r="J90" s="15">
        <v>1</v>
      </c>
      <c r="K90" s="134">
        <v>40032</v>
      </c>
    </row>
    <row r="91" spans="1:11" x14ac:dyDescent="0.15">
      <c r="A91" s="15">
        <v>161</v>
      </c>
      <c r="B91" s="15" t="s">
        <v>214</v>
      </c>
      <c r="C91" s="15" t="s">
        <v>651</v>
      </c>
      <c r="D91" s="15">
        <v>2</v>
      </c>
      <c r="E91" s="134">
        <v>39569</v>
      </c>
      <c r="F91" s="15"/>
      <c r="G91" s="15">
        <v>283</v>
      </c>
      <c r="H91" s="15" t="s">
        <v>1804</v>
      </c>
      <c r="I91" s="15" t="s">
        <v>1805</v>
      </c>
      <c r="J91" s="15">
        <v>1</v>
      </c>
      <c r="K91" s="134">
        <v>40092</v>
      </c>
    </row>
    <row r="92" spans="1:11" x14ac:dyDescent="0.15">
      <c r="A92" s="15">
        <v>162</v>
      </c>
      <c r="B92" s="15" t="s">
        <v>215</v>
      </c>
      <c r="C92" s="15" t="s">
        <v>652</v>
      </c>
      <c r="D92" s="15">
        <v>2</v>
      </c>
      <c r="E92" s="134">
        <v>39706</v>
      </c>
      <c r="F92" s="15"/>
      <c r="G92" s="15">
        <v>291</v>
      </c>
      <c r="H92" s="15" t="s">
        <v>1806</v>
      </c>
      <c r="I92" s="15" t="s">
        <v>1807</v>
      </c>
      <c r="J92" s="15">
        <v>2</v>
      </c>
      <c r="K92" s="134">
        <v>39725</v>
      </c>
    </row>
    <row r="93" spans="1:11" x14ac:dyDescent="0.15">
      <c r="A93" s="15">
        <v>163</v>
      </c>
      <c r="B93" s="15" t="s">
        <v>216</v>
      </c>
      <c r="C93" s="15" t="s">
        <v>653</v>
      </c>
      <c r="D93" s="15">
        <v>2</v>
      </c>
      <c r="E93" s="134">
        <v>39837</v>
      </c>
      <c r="F93" s="15"/>
      <c r="G93" s="15">
        <v>292</v>
      </c>
      <c r="H93" s="15" t="s">
        <v>1808</v>
      </c>
      <c r="I93" s="15" t="s">
        <v>1809</v>
      </c>
      <c r="J93" s="15">
        <v>1</v>
      </c>
      <c r="K93" s="134">
        <v>40192</v>
      </c>
    </row>
    <row r="94" spans="1:11" x14ac:dyDescent="0.15">
      <c r="A94" s="15">
        <v>164</v>
      </c>
      <c r="B94" s="15" t="s">
        <v>217</v>
      </c>
      <c r="C94" s="15" t="s">
        <v>654</v>
      </c>
      <c r="D94" s="15">
        <v>2</v>
      </c>
      <c r="E94" s="134">
        <v>39685</v>
      </c>
      <c r="F94" s="15"/>
      <c r="G94" s="15">
        <v>294</v>
      </c>
      <c r="H94" s="15" t="s">
        <v>1810</v>
      </c>
      <c r="I94" s="15" t="s">
        <v>1811</v>
      </c>
      <c r="J94" s="15">
        <v>2</v>
      </c>
      <c r="K94" s="134">
        <v>39787</v>
      </c>
    </row>
    <row r="95" spans="1:11" x14ac:dyDescent="0.15">
      <c r="A95" s="15">
        <v>165</v>
      </c>
      <c r="B95" s="15" t="s">
        <v>218</v>
      </c>
      <c r="C95" s="15" t="s">
        <v>655</v>
      </c>
      <c r="D95" s="15">
        <v>2</v>
      </c>
      <c r="E95" s="134">
        <v>39730</v>
      </c>
      <c r="F95" s="15"/>
      <c r="G95" s="15">
        <v>300</v>
      </c>
      <c r="H95" s="15" t="s">
        <v>1812</v>
      </c>
      <c r="I95" s="15" t="s">
        <v>1813</v>
      </c>
      <c r="J95" s="15">
        <v>2</v>
      </c>
      <c r="K95" s="134">
        <v>39746</v>
      </c>
    </row>
    <row r="96" spans="1:11" x14ac:dyDescent="0.15">
      <c r="A96" s="15">
        <v>166</v>
      </c>
      <c r="B96" s="15" t="s">
        <v>219</v>
      </c>
      <c r="C96" s="15" t="s">
        <v>656</v>
      </c>
      <c r="D96" s="15">
        <v>2</v>
      </c>
      <c r="E96" s="134">
        <v>39666</v>
      </c>
      <c r="F96" s="15"/>
      <c r="G96" s="15">
        <v>340</v>
      </c>
      <c r="H96" s="15" t="s">
        <v>1814</v>
      </c>
      <c r="I96" s="15" t="s">
        <v>1815</v>
      </c>
      <c r="J96" s="15">
        <v>2</v>
      </c>
      <c r="K96" s="134">
        <v>39876</v>
      </c>
    </row>
    <row r="97" spans="1:11" x14ac:dyDescent="0.15">
      <c r="A97" s="15">
        <v>167</v>
      </c>
      <c r="B97" s="15" t="s">
        <v>220</v>
      </c>
      <c r="C97" s="15" t="s">
        <v>657</v>
      </c>
      <c r="D97" s="15">
        <v>2</v>
      </c>
      <c r="E97" s="134">
        <v>39711</v>
      </c>
      <c r="F97" s="15"/>
      <c r="G97" s="15">
        <v>341</v>
      </c>
      <c r="H97" s="15" t="s">
        <v>1816</v>
      </c>
      <c r="I97" s="15" t="s">
        <v>1817</v>
      </c>
      <c r="J97" s="15">
        <v>2</v>
      </c>
      <c r="K97" s="134">
        <v>39860</v>
      </c>
    </row>
    <row r="98" spans="1:11" x14ac:dyDescent="0.15">
      <c r="A98" s="15">
        <v>168</v>
      </c>
      <c r="B98" s="15" t="s">
        <v>221</v>
      </c>
      <c r="C98" s="15" t="s">
        <v>658</v>
      </c>
      <c r="D98" s="15">
        <v>2</v>
      </c>
      <c r="E98" s="134">
        <v>39643</v>
      </c>
      <c r="F98" s="15"/>
      <c r="G98" s="15">
        <v>342</v>
      </c>
      <c r="H98" s="15" t="s">
        <v>1818</v>
      </c>
      <c r="I98" s="15" t="s">
        <v>1819</v>
      </c>
      <c r="J98" s="15">
        <v>2</v>
      </c>
      <c r="K98" s="134">
        <v>39714</v>
      </c>
    </row>
    <row r="99" spans="1:11" x14ac:dyDescent="0.15">
      <c r="A99" s="15">
        <v>169</v>
      </c>
      <c r="B99" s="15" t="s">
        <v>222</v>
      </c>
      <c r="C99" s="15" t="s">
        <v>659</v>
      </c>
      <c r="D99" s="15">
        <v>2</v>
      </c>
      <c r="E99" s="134">
        <v>39711</v>
      </c>
      <c r="F99" s="15"/>
      <c r="G99" s="15">
        <v>343</v>
      </c>
      <c r="H99" s="15" t="s">
        <v>1820</v>
      </c>
      <c r="I99" s="15" t="s">
        <v>1821</v>
      </c>
      <c r="J99" s="15">
        <v>1</v>
      </c>
      <c r="K99" s="134">
        <v>40082</v>
      </c>
    </row>
    <row r="100" spans="1:11" x14ac:dyDescent="0.15">
      <c r="A100" s="15">
        <v>170</v>
      </c>
      <c r="B100" s="15" t="s">
        <v>223</v>
      </c>
      <c r="C100" s="15" t="s">
        <v>660</v>
      </c>
      <c r="D100" s="15">
        <v>2</v>
      </c>
      <c r="E100" s="134">
        <v>39736</v>
      </c>
      <c r="F100" s="15"/>
      <c r="G100" s="15">
        <v>344</v>
      </c>
      <c r="H100" s="15" t="s">
        <v>1822</v>
      </c>
      <c r="I100" s="15" t="s">
        <v>1823</v>
      </c>
      <c r="J100" s="15">
        <v>1</v>
      </c>
      <c r="K100" s="134">
        <v>40180</v>
      </c>
    </row>
    <row r="101" spans="1:11" x14ac:dyDescent="0.15">
      <c r="A101" s="15">
        <v>171</v>
      </c>
      <c r="B101" s="15" t="s">
        <v>224</v>
      </c>
      <c r="C101" s="15" t="s">
        <v>661</v>
      </c>
      <c r="D101" s="15">
        <v>2</v>
      </c>
      <c r="E101" s="134">
        <v>39641</v>
      </c>
      <c r="F101" s="15"/>
      <c r="G101" s="15">
        <v>345</v>
      </c>
      <c r="H101" s="15" t="s">
        <v>1824</v>
      </c>
      <c r="I101" s="15" t="s">
        <v>1825</v>
      </c>
      <c r="J101" s="15">
        <v>1</v>
      </c>
      <c r="K101" s="134">
        <v>40015</v>
      </c>
    </row>
    <row r="102" spans="1:11" x14ac:dyDescent="0.15">
      <c r="A102" s="15">
        <v>172</v>
      </c>
      <c r="B102" s="15" t="s">
        <v>225</v>
      </c>
      <c r="C102" s="15" t="s">
        <v>662</v>
      </c>
      <c r="D102" s="15">
        <v>2</v>
      </c>
      <c r="E102" s="134">
        <v>39711</v>
      </c>
      <c r="F102" s="15"/>
      <c r="G102" s="15">
        <v>346</v>
      </c>
      <c r="H102" s="15" t="s">
        <v>1826</v>
      </c>
      <c r="I102" s="15" t="s">
        <v>1827</v>
      </c>
      <c r="J102" s="15">
        <v>2</v>
      </c>
      <c r="K102" s="134">
        <v>39714</v>
      </c>
    </row>
    <row r="103" spans="1:11" x14ac:dyDescent="0.15">
      <c r="A103" s="15">
        <v>173</v>
      </c>
      <c r="B103" s="15" t="s">
        <v>663</v>
      </c>
      <c r="C103" s="15" t="s">
        <v>664</v>
      </c>
      <c r="D103" s="15">
        <v>1</v>
      </c>
      <c r="E103" s="134">
        <v>39984</v>
      </c>
      <c r="F103" s="15"/>
      <c r="G103" s="15">
        <v>362</v>
      </c>
      <c r="H103" s="15" t="s">
        <v>1828</v>
      </c>
      <c r="I103" s="15" t="s">
        <v>1829</v>
      </c>
      <c r="J103" s="15">
        <v>1</v>
      </c>
      <c r="K103" s="134">
        <v>40161</v>
      </c>
    </row>
    <row r="104" spans="1:11" x14ac:dyDescent="0.15">
      <c r="A104" s="15">
        <v>174</v>
      </c>
      <c r="B104" s="15" t="s">
        <v>226</v>
      </c>
      <c r="C104" s="15" t="s">
        <v>665</v>
      </c>
      <c r="D104" s="15">
        <v>2</v>
      </c>
      <c r="E104" s="134">
        <v>39694</v>
      </c>
      <c r="F104" s="15"/>
      <c r="G104" s="15">
        <v>363</v>
      </c>
      <c r="H104" s="15" t="s">
        <v>1830</v>
      </c>
      <c r="I104" s="15" t="s">
        <v>1831</v>
      </c>
      <c r="J104" s="15">
        <v>1</v>
      </c>
      <c r="K104" s="134">
        <v>40210</v>
      </c>
    </row>
    <row r="105" spans="1:11" x14ac:dyDescent="0.15">
      <c r="A105" s="15">
        <v>175</v>
      </c>
      <c r="B105" s="15" t="s">
        <v>666</v>
      </c>
      <c r="C105" s="15" t="s">
        <v>667</v>
      </c>
      <c r="D105" s="15">
        <v>1</v>
      </c>
      <c r="E105" s="134">
        <v>40193</v>
      </c>
      <c r="F105" s="15"/>
      <c r="G105" s="15">
        <v>371</v>
      </c>
      <c r="H105" s="15" t="s">
        <v>1832</v>
      </c>
      <c r="I105" s="15" t="s">
        <v>1833</v>
      </c>
      <c r="J105" s="15">
        <v>2</v>
      </c>
      <c r="K105" s="134">
        <v>39578</v>
      </c>
    </row>
    <row r="106" spans="1:11" x14ac:dyDescent="0.15">
      <c r="A106" s="15">
        <v>176</v>
      </c>
      <c r="B106" s="15" t="s">
        <v>668</v>
      </c>
      <c r="C106" s="15" t="s">
        <v>669</v>
      </c>
      <c r="D106" s="15">
        <v>1</v>
      </c>
      <c r="E106" s="134">
        <v>40035</v>
      </c>
      <c r="F106" s="15"/>
      <c r="G106" s="15">
        <v>372</v>
      </c>
      <c r="H106" s="15" t="s">
        <v>1834</v>
      </c>
      <c r="I106" s="15" t="s">
        <v>1835</v>
      </c>
      <c r="J106" s="15">
        <v>1</v>
      </c>
      <c r="K106" s="134">
        <v>40159</v>
      </c>
    </row>
    <row r="107" spans="1:11" x14ac:dyDescent="0.15">
      <c r="A107" s="15">
        <v>177</v>
      </c>
      <c r="B107" s="15" t="s">
        <v>670</v>
      </c>
      <c r="C107" s="15" t="s">
        <v>671</v>
      </c>
      <c r="D107" s="15">
        <v>1</v>
      </c>
      <c r="E107" s="134">
        <v>40253</v>
      </c>
      <c r="F107" s="15"/>
      <c r="G107" s="15">
        <v>382</v>
      </c>
      <c r="H107" s="15" t="s">
        <v>1836</v>
      </c>
      <c r="I107" s="15" t="s">
        <v>1837</v>
      </c>
      <c r="J107" s="15">
        <v>2</v>
      </c>
      <c r="K107" s="134">
        <v>39883</v>
      </c>
    </row>
    <row r="108" spans="1:11" x14ac:dyDescent="0.15">
      <c r="A108" s="15">
        <v>178</v>
      </c>
      <c r="B108" s="15" t="s">
        <v>672</v>
      </c>
      <c r="C108" s="15" t="s">
        <v>673</v>
      </c>
      <c r="D108" s="15">
        <v>1</v>
      </c>
      <c r="E108" s="134">
        <v>40219</v>
      </c>
      <c r="F108" s="15"/>
      <c r="G108" s="15">
        <v>396</v>
      </c>
      <c r="H108" s="15" t="s">
        <v>1838</v>
      </c>
      <c r="I108" s="15" t="s">
        <v>1839</v>
      </c>
      <c r="J108" s="15">
        <v>1</v>
      </c>
      <c r="K108" s="134">
        <v>40013</v>
      </c>
    </row>
    <row r="109" spans="1:11" x14ac:dyDescent="0.15">
      <c r="A109" s="15">
        <v>179</v>
      </c>
      <c r="B109" s="15" t="s">
        <v>674</v>
      </c>
      <c r="C109" s="15" t="s">
        <v>675</v>
      </c>
      <c r="D109" s="15">
        <v>1</v>
      </c>
      <c r="E109" s="134">
        <v>39979</v>
      </c>
      <c r="F109" s="15"/>
      <c r="G109" s="15">
        <v>403</v>
      </c>
      <c r="H109" s="15" t="s">
        <v>1840</v>
      </c>
      <c r="I109" s="15" t="s">
        <v>1841</v>
      </c>
      <c r="J109" s="15">
        <v>2</v>
      </c>
      <c r="K109" s="134">
        <v>39848</v>
      </c>
    </row>
    <row r="110" spans="1:11" x14ac:dyDescent="0.15">
      <c r="A110" s="15">
        <v>180</v>
      </c>
      <c r="B110" s="15" t="s">
        <v>676</v>
      </c>
      <c r="C110" s="15" t="s">
        <v>677</v>
      </c>
      <c r="D110" s="15">
        <v>1</v>
      </c>
      <c r="E110" s="134">
        <v>40190</v>
      </c>
      <c r="F110" s="15"/>
      <c r="G110" s="15">
        <v>419</v>
      </c>
      <c r="H110" s="15" t="s">
        <v>1842</v>
      </c>
      <c r="I110" s="15" t="s">
        <v>1843</v>
      </c>
      <c r="J110" s="15">
        <v>2</v>
      </c>
      <c r="K110" s="134">
        <v>39566</v>
      </c>
    </row>
    <row r="111" spans="1:11" x14ac:dyDescent="0.15">
      <c r="A111" s="15">
        <v>181</v>
      </c>
      <c r="B111" s="15" t="s">
        <v>678</v>
      </c>
      <c r="C111" s="15" t="s">
        <v>679</v>
      </c>
      <c r="D111" s="15">
        <v>1</v>
      </c>
      <c r="E111" s="134">
        <v>40082</v>
      </c>
      <c r="F111" s="15"/>
      <c r="G111" s="15">
        <v>421</v>
      </c>
      <c r="H111" s="15" t="s">
        <v>1844</v>
      </c>
      <c r="I111" s="15" t="s">
        <v>1845</v>
      </c>
      <c r="J111" s="15">
        <v>1</v>
      </c>
      <c r="K111" s="134">
        <v>40175</v>
      </c>
    </row>
    <row r="112" spans="1:11" x14ac:dyDescent="0.15">
      <c r="A112" s="15">
        <v>182</v>
      </c>
      <c r="B112" s="15" t="s">
        <v>680</v>
      </c>
      <c r="C112" s="15" t="s">
        <v>681</v>
      </c>
      <c r="D112" s="15">
        <v>1</v>
      </c>
      <c r="E112" s="134">
        <v>39937</v>
      </c>
      <c r="F112" s="15"/>
      <c r="G112" s="15">
        <v>462</v>
      </c>
      <c r="H112" s="15" t="s">
        <v>1846</v>
      </c>
      <c r="I112" s="15" t="s">
        <v>1847</v>
      </c>
      <c r="J112" s="15">
        <v>1</v>
      </c>
      <c r="K112" s="134">
        <v>39986</v>
      </c>
    </row>
    <row r="113" spans="1:11" x14ac:dyDescent="0.15">
      <c r="A113" s="15">
        <v>189</v>
      </c>
      <c r="B113" s="15" t="s">
        <v>682</v>
      </c>
      <c r="C113" s="15" t="s">
        <v>683</v>
      </c>
      <c r="D113" s="15">
        <v>1</v>
      </c>
      <c r="E113" s="134">
        <v>40066</v>
      </c>
      <c r="F113" s="15"/>
      <c r="G113" s="15">
        <v>476</v>
      </c>
      <c r="H113" s="15" t="s">
        <v>1848</v>
      </c>
      <c r="I113" s="15" t="s">
        <v>1849</v>
      </c>
      <c r="J113" s="15">
        <v>2</v>
      </c>
      <c r="K113" s="134">
        <v>39726</v>
      </c>
    </row>
    <row r="114" spans="1:11" x14ac:dyDescent="0.15">
      <c r="A114" s="15">
        <v>190</v>
      </c>
      <c r="B114" s="15" t="s">
        <v>684</v>
      </c>
      <c r="C114" s="15" t="s">
        <v>685</v>
      </c>
      <c r="D114" s="15">
        <v>1</v>
      </c>
      <c r="E114" s="134">
        <v>39947</v>
      </c>
      <c r="F114" s="15"/>
      <c r="G114" s="15">
        <v>496</v>
      </c>
      <c r="H114" s="15" t="s">
        <v>1850</v>
      </c>
      <c r="I114" s="15" t="s">
        <v>1851</v>
      </c>
      <c r="J114" s="15">
        <v>2</v>
      </c>
      <c r="K114" s="134">
        <v>39713</v>
      </c>
    </row>
    <row r="115" spans="1:11" x14ac:dyDescent="0.15">
      <c r="A115" s="15">
        <v>191</v>
      </c>
      <c r="B115" s="15" t="s">
        <v>686</v>
      </c>
      <c r="C115" s="15" t="s">
        <v>687</v>
      </c>
      <c r="D115" s="15">
        <v>1</v>
      </c>
      <c r="E115" s="134">
        <v>39935</v>
      </c>
      <c r="F115" s="15"/>
      <c r="G115" s="15">
        <v>497</v>
      </c>
      <c r="H115" s="15" t="s">
        <v>1852</v>
      </c>
      <c r="I115" s="15" t="s">
        <v>1853</v>
      </c>
      <c r="J115" s="15">
        <v>1</v>
      </c>
      <c r="K115" s="134">
        <v>39936</v>
      </c>
    </row>
    <row r="116" spans="1:11" x14ac:dyDescent="0.15">
      <c r="A116" s="15">
        <v>192</v>
      </c>
      <c r="B116" s="15" t="s">
        <v>688</v>
      </c>
      <c r="C116" s="15" t="s">
        <v>689</v>
      </c>
      <c r="D116" s="15">
        <v>1</v>
      </c>
      <c r="E116" s="134">
        <v>39930</v>
      </c>
      <c r="F116" s="15"/>
      <c r="G116" s="15">
        <v>506</v>
      </c>
      <c r="H116" s="15" t="s">
        <v>1854</v>
      </c>
      <c r="I116" s="15" t="s">
        <v>1855</v>
      </c>
      <c r="J116" s="15">
        <v>2</v>
      </c>
      <c r="K116" s="134">
        <v>39746</v>
      </c>
    </row>
    <row r="117" spans="1:11" x14ac:dyDescent="0.15">
      <c r="A117" s="15">
        <v>193</v>
      </c>
      <c r="B117" s="15" t="s">
        <v>690</v>
      </c>
      <c r="C117" s="15" t="s">
        <v>691</v>
      </c>
      <c r="D117" s="15">
        <v>1</v>
      </c>
      <c r="E117" s="134">
        <v>39976</v>
      </c>
      <c r="F117" s="15"/>
      <c r="G117" s="15">
        <v>507</v>
      </c>
      <c r="H117" s="15" t="s">
        <v>1856</v>
      </c>
      <c r="I117" s="15" t="s">
        <v>1857</v>
      </c>
      <c r="J117" s="15">
        <v>2</v>
      </c>
      <c r="K117" s="134">
        <v>39624</v>
      </c>
    </row>
    <row r="118" spans="1:11" x14ac:dyDescent="0.15">
      <c r="A118" s="15">
        <v>194</v>
      </c>
      <c r="B118" s="15" t="s">
        <v>692</v>
      </c>
      <c r="C118" s="15" t="s">
        <v>693</v>
      </c>
      <c r="D118" s="15">
        <v>1</v>
      </c>
      <c r="E118" s="134">
        <v>40217</v>
      </c>
      <c r="F118" s="15"/>
      <c r="G118" s="15">
        <v>513</v>
      </c>
      <c r="H118" s="15" t="s">
        <v>1858</v>
      </c>
      <c r="I118" s="15" t="s">
        <v>1859</v>
      </c>
      <c r="J118" s="15">
        <v>2</v>
      </c>
      <c r="K118" s="134">
        <v>39558</v>
      </c>
    </row>
    <row r="119" spans="1:11" x14ac:dyDescent="0.15">
      <c r="A119" s="15">
        <v>195</v>
      </c>
      <c r="B119" s="15" t="s">
        <v>694</v>
      </c>
      <c r="C119" s="15" t="s">
        <v>695</v>
      </c>
      <c r="D119" s="15">
        <v>1</v>
      </c>
      <c r="E119" s="134">
        <v>40130</v>
      </c>
      <c r="F119" s="15"/>
      <c r="G119" s="15">
        <v>514</v>
      </c>
      <c r="H119" s="15" t="s">
        <v>1860</v>
      </c>
      <c r="I119" s="15" t="s">
        <v>1861</v>
      </c>
      <c r="J119" s="15">
        <v>2</v>
      </c>
      <c r="K119" s="134">
        <v>39803</v>
      </c>
    </row>
    <row r="120" spans="1:11" x14ac:dyDescent="0.15">
      <c r="A120" s="15">
        <v>196</v>
      </c>
      <c r="B120" s="15" t="s">
        <v>696</v>
      </c>
      <c r="C120" s="15" t="s">
        <v>697</v>
      </c>
      <c r="D120" s="15">
        <v>1</v>
      </c>
      <c r="E120" s="134">
        <v>40190</v>
      </c>
      <c r="F120" s="15"/>
      <c r="G120" s="15">
        <v>515</v>
      </c>
      <c r="H120" s="15" t="s">
        <v>1862</v>
      </c>
      <c r="I120" s="15" t="s">
        <v>1863</v>
      </c>
      <c r="J120" s="15">
        <v>2</v>
      </c>
      <c r="K120" s="134">
        <v>39765</v>
      </c>
    </row>
    <row r="121" spans="1:11" x14ac:dyDescent="0.15">
      <c r="A121" s="15">
        <v>209</v>
      </c>
      <c r="B121" s="15" t="s">
        <v>227</v>
      </c>
      <c r="C121" s="15" t="s">
        <v>698</v>
      </c>
      <c r="D121" s="15">
        <v>2</v>
      </c>
      <c r="E121" s="134">
        <v>39815</v>
      </c>
      <c r="F121" s="15"/>
      <c r="G121" s="15">
        <v>527</v>
      </c>
      <c r="H121" s="15" t="s">
        <v>1864</v>
      </c>
      <c r="I121" s="15" t="s">
        <v>1865</v>
      </c>
      <c r="J121" s="15">
        <v>1</v>
      </c>
      <c r="K121" s="134">
        <v>40192</v>
      </c>
    </row>
    <row r="122" spans="1:11" x14ac:dyDescent="0.15">
      <c r="A122" s="15">
        <v>210</v>
      </c>
      <c r="B122" s="15" t="s">
        <v>228</v>
      </c>
      <c r="C122" s="15" t="s">
        <v>699</v>
      </c>
      <c r="D122" s="15">
        <v>2</v>
      </c>
      <c r="E122" s="134">
        <v>39761</v>
      </c>
      <c r="F122" s="15"/>
      <c r="G122" s="15">
        <v>528</v>
      </c>
      <c r="H122" s="15" t="s">
        <v>1866</v>
      </c>
      <c r="I122" s="15" t="s">
        <v>1867</v>
      </c>
      <c r="J122" s="15">
        <v>1</v>
      </c>
      <c r="K122" s="134">
        <v>40014</v>
      </c>
    </row>
    <row r="123" spans="1:11" x14ac:dyDescent="0.15">
      <c r="A123" s="15">
        <v>211</v>
      </c>
      <c r="B123" s="15" t="s">
        <v>229</v>
      </c>
      <c r="C123" s="15" t="s">
        <v>700</v>
      </c>
      <c r="D123" s="15">
        <v>2</v>
      </c>
      <c r="E123" s="134">
        <v>39732</v>
      </c>
      <c r="F123" s="15"/>
      <c r="G123" s="15">
        <v>529</v>
      </c>
      <c r="H123" s="15" t="s">
        <v>1868</v>
      </c>
      <c r="I123" s="15" t="s">
        <v>1869</v>
      </c>
      <c r="J123" s="15">
        <v>1</v>
      </c>
      <c r="K123" s="134">
        <v>40101</v>
      </c>
    </row>
    <row r="124" spans="1:11" x14ac:dyDescent="0.15">
      <c r="A124" s="15">
        <v>212</v>
      </c>
      <c r="B124" s="15" t="s">
        <v>230</v>
      </c>
      <c r="C124" s="15" t="s">
        <v>701</v>
      </c>
      <c r="D124" s="15">
        <v>2</v>
      </c>
      <c r="E124" s="134">
        <v>39699</v>
      </c>
      <c r="F124" s="15"/>
      <c r="G124" s="15">
        <v>544</v>
      </c>
      <c r="H124" s="15" t="s">
        <v>1870</v>
      </c>
      <c r="I124" s="15" t="s">
        <v>1871</v>
      </c>
      <c r="J124" s="15">
        <v>2</v>
      </c>
      <c r="K124" s="134">
        <v>39757</v>
      </c>
    </row>
    <row r="125" spans="1:11" x14ac:dyDescent="0.15">
      <c r="A125" s="15">
        <v>213</v>
      </c>
      <c r="B125" s="15" t="s">
        <v>231</v>
      </c>
      <c r="C125" s="15" t="s">
        <v>702</v>
      </c>
      <c r="D125" s="15">
        <v>2</v>
      </c>
      <c r="E125" s="134">
        <v>39603</v>
      </c>
      <c r="F125" s="15"/>
      <c r="G125" s="15">
        <v>545</v>
      </c>
      <c r="H125" s="15" t="s">
        <v>1872</v>
      </c>
      <c r="I125" s="15" t="s">
        <v>1873</v>
      </c>
      <c r="J125" s="15">
        <v>2</v>
      </c>
      <c r="K125" s="134">
        <v>39712</v>
      </c>
    </row>
    <row r="126" spans="1:11" x14ac:dyDescent="0.15">
      <c r="A126" s="15">
        <v>214</v>
      </c>
      <c r="B126" s="15" t="s">
        <v>232</v>
      </c>
      <c r="C126" s="15" t="s">
        <v>703</v>
      </c>
      <c r="D126" s="15">
        <v>2</v>
      </c>
      <c r="E126" s="134">
        <v>39902</v>
      </c>
      <c r="F126" s="15"/>
      <c r="G126" s="15">
        <v>559</v>
      </c>
      <c r="H126" s="15" t="s">
        <v>1874</v>
      </c>
      <c r="I126" s="15" t="s">
        <v>1875</v>
      </c>
      <c r="J126" s="15">
        <v>1</v>
      </c>
      <c r="K126" s="134">
        <v>39940</v>
      </c>
    </row>
    <row r="127" spans="1:11" x14ac:dyDescent="0.15">
      <c r="A127" s="15">
        <v>215</v>
      </c>
      <c r="B127" s="15" t="s">
        <v>233</v>
      </c>
      <c r="C127" s="15" t="s">
        <v>704</v>
      </c>
      <c r="D127" s="15">
        <v>2</v>
      </c>
      <c r="E127" s="134">
        <v>39569</v>
      </c>
      <c r="F127" s="15"/>
      <c r="G127" s="15">
        <v>564</v>
      </c>
      <c r="H127" s="15" t="s">
        <v>1876</v>
      </c>
      <c r="I127" s="15" t="s">
        <v>1877</v>
      </c>
      <c r="J127" s="15">
        <v>1</v>
      </c>
      <c r="K127" s="134">
        <v>40014</v>
      </c>
    </row>
    <row r="128" spans="1:11" x14ac:dyDescent="0.15">
      <c r="A128" s="15">
        <v>216</v>
      </c>
      <c r="B128" s="15" t="s">
        <v>234</v>
      </c>
      <c r="C128" s="15" t="s">
        <v>705</v>
      </c>
      <c r="D128" s="15">
        <v>2</v>
      </c>
      <c r="E128" s="134">
        <v>39747</v>
      </c>
      <c r="F128" s="15"/>
      <c r="G128" s="15">
        <v>565</v>
      </c>
      <c r="H128" s="15" t="s">
        <v>1878</v>
      </c>
      <c r="I128" s="15" t="s">
        <v>1879</v>
      </c>
      <c r="J128" s="15">
        <v>2</v>
      </c>
      <c r="K128" s="134">
        <v>39648</v>
      </c>
    </row>
    <row r="129" spans="1:11" x14ac:dyDescent="0.15">
      <c r="A129" s="15">
        <v>217</v>
      </c>
      <c r="B129" s="15" t="s">
        <v>235</v>
      </c>
      <c r="C129" s="15" t="s">
        <v>706</v>
      </c>
      <c r="D129" s="15">
        <v>2</v>
      </c>
      <c r="E129" s="134">
        <v>39754</v>
      </c>
      <c r="F129" s="15"/>
      <c r="G129" s="15">
        <v>566</v>
      </c>
      <c r="H129" s="15" t="s">
        <v>1880</v>
      </c>
      <c r="I129" s="15" t="s">
        <v>1881</v>
      </c>
      <c r="J129" s="15">
        <v>2</v>
      </c>
      <c r="K129" s="134">
        <v>39773</v>
      </c>
    </row>
    <row r="130" spans="1:11" x14ac:dyDescent="0.15">
      <c r="A130" s="15">
        <v>218</v>
      </c>
      <c r="B130" s="15" t="s">
        <v>707</v>
      </c>
      <c r="C130" s="15" t="s">
        <v>708</v>
      </c>
      <c r="D130" s="15">
        <v>2</v>
      </c>
      <c r="E130" s="134">
        <v>39890</v>
      </c>
      <c r="F130" s="15"/>
      <c r="G130" s="15">
        <v>567</v>
      </c>
      <c r="H130" s="15" t="s">
        <v>1882</v>
      </c>
      <c r="I130" s="15" t="s">
        <v>1883</v>
      </c>
      <c r="J130" s="15">
        <v>2</v>
      </c>
      <c r="K130" s="134">
        <v>39596</v>
      </c>
    </row>
    <row r="131" spans="1:11" x14ac:dyDescent="0.15">
      <c r="A131" s="15">
        <v>219</v>
      </c>
      <c r="B131" s="15" t="s">
        <v>709</v>
      </c>
      <c r="C131" s="15" t="s">
        <v>710</v>
      </c>
      <c r="D131" s="15">
        <v>1</v>
      </c>
      <c r="E131" s="134">
        <v>39931</v>
      </c>
      <c r="F131" s="15"/>
      <c r="G131" s="15">
        <v>568</v>
      </c>
      <c r="H131" s="15" t="s">
        <v>1884</v>
      </c>
      <c r="I131" s="15" t="s">
        <v>1885</v>
      </c>
      <c r="J131" s="15">
        <v>2</v>
      </c>
      <c r="K131" s="134">
        <v>39547</v>
      </c>
    </row>
    <row r="132" spans="1:11" x14ac:dyDescent="0.15">
      <c r="A132" s="15">
        <v>220</v>
      </c>
      <c r="B132" s="15" t="s">
        <v>711</v>
      </c>
      <c r="C132" s="15" t="s">
        <v>712</v>
      </c>
      <c r="D132" s="15">
        <v>1</v>
      </c>
      <c r="E132" s="134">
        <v>39953</v>
      </c>
      <c r="F132" s="15"/>
      <c r="G132" s="15">
        <v>569</v>
      </c>
      <c r="H132" s="15" t="s">
        <v>1886</v>
      </c>
      <c r="I132" s="15" t="s">
        <v>1887</v>
      </c>
      <c r="J132" s="15">
        <v>2</v>
      </c>
      <c r="K132" s="134">
        <v>39758</v>
      </c>
    </row>
    <row r="133" spans="1:11" x14ac:dyDescent="0.15">
      <c r="A133" s="15">
        <v>221</v>
      </c>
      <c r="B133" s="15" t="s">
        <v>236</v>
      </c>
      <c r="C133" s="15" t="s">
        <v>713</v>
      </c>
      <c r="D133" s="15">
        <v>2</v>
      </c>
      <c r="E133" s="134">
        <v>39450</v>
      </c>
      <c r="F133" s="15"/>
      <c r="G133" s="15">
        <v>570</v>
      </c>
      <c r="H133" s="15" t="s">
        <v>1888</v>
      </c>
      <c r="I133" s="15" t="s">
        <v>1889</v>
      </c>
      <c r="J133" s="15">
        <v>1</v>
      </c>
      <c r="K133" s="134">
        <v>40173</v>
      </c>
    </row>
    <row r="134" spans="1:11" x14ac:dyDescent="0.15">
      <c r="A134" s="15">
        <v>222</v>
      </c>
      <c r="B134" s="15" t="s">
        <v>237</v>
      </c>
      <c r="C134" s="15" t="s">
        <v>714</v>
      </c>
      <c r="D134" s="15">
        <v>2</v>
      </c>
      <c r="E134" s="134">
        <v>39569</v>
      </c>
      <c r="F134" s="15"/>
      <c r="G134" s="15">
        <v>585</v>
      </c>
      <c r="H134" s="15" t="s">
        <v>1890</v>
      </c>
      <c r="I134" s="15" t="s">
        <v>1891</v>
      </c>
      <c r="J134" s="15">
        <v>1</v>
      </c>
      <c r="K134" s="134">
        <v>40253</v>
      </c>
    </row>
    <row r="135" spans="1:11" x14ac:dyDescent="0.15">
      <c r="A135" s="15">
        <v>223</v>
      </c>
      <c r="B135" s="15" t="s">
        <v>238</v>
      </c>
      <c r="C135" s="15" t="s">
        <v>715</v>
      </c>
      <c r="D135" s="15">
        <v>2</v>
      </c>
      <c r="E135" s="134">
        <v>39858</v>
      </c>
      <c r="F135" s="15"/>
      <c r="G135" s="15">
        <v>586</v>
      </c>
      <c r="H135" s="15" t="s">
        <v>1892</v>
      </c>
      <c r="I135" s="15" t="s">
        <v>1893</v>
      </c>
      <c r="J135" s="15">
        <v>1</v>
      </c>
      <c r="K135" s="134">
        <v>39924</v>
      </c>
    </row>
    <row r="136" spans="1:11" x14ac:dyDescent="0.15">
      <c r="A136" s="15">
        <v>224</v>
      </c>
      <c r="B136" s="15" t="s">
        <v>716</v>
      </c>
      <c r="C136" s="15" t="s">
        <v>717</v>
      </c>
      <c r="D136" s="15">
        <v>1</v>
      </c>
      <c r="E136" s="134">
        <v>40045</v>
      </c>
      <c r="F136" s="15"/>
      <c r="G136" s="15">
        <v>587</v>
      </c>
      <c r="H136" s="15" t="s">
        <v>1894</v>
      </c>
      <c r="I136" s="15" t="s">
        <v>1895</v>
      </c>
      <c r="J136" s="15">
        <v>1</v>
      </c>
      <c r="K136" s="134">
        <v>40097</v>
      </c>
    </row>
    <row r="137" spans="1:11" x14ac:dyDescent="0.15">
      <c r="A137" s="15">
        <v>225</v>
      </c>
      <c r="B137" s="15" t="s">
        <v>718</v>
      </c>
      <c r="C137" s="15" t="s">
        <v>719</v>
      </c>
      <c r="D137" s="15">
        <v>2</v>
      </c>
      <c r="E137" s="134">
        <v>39708</v>
      </c>
      <c r="F137" s="15"/>
      <c r="G137" s="15">
        <v>588</v>
      </c>
      <c r="H137" s="15" t="s">
        <v>1896</v>
      </c>
      <c r="I137" s="15" t="s">
        <v>1897</v>
      </c>
      <c r="J137" s="15">
        <v>1</v>
      </c>
      <c r="K137" s="134">
        <v>40072</v>
      </c>
    </row>
    <row r="138" spans="1:11" x14ac:dyDescent="0.15">
      <c r="A138" s="15">
        <v>226</v>
      </c>
      <c r="B138" s="15" t="s">
        <v>239</v>
      </c>
      <c r="C138" s="15" t="s">
        <v>720</v>
      </c>
      <c r="D138" s="15">
        <v>2</v>
      </c>
      <c r="E138" s="134">
        <v>39821</v>
      </c>
      <c r="F138" s="15"/>
      <c r="G138" s="15">
        <v>596</v>
      </c>
      <c r="H138" s="15" t="s">
        <v>1898</v>
      </c>
      <c r="I138" s="15" t="s">
        <v>1899</v>
      </c>
      <c r="J138" s="15">
        <v>2</v>
      </c>
      <c r="K138" s="134">
        <v>39807</v>
      </c>
    </row>
    <row r="139" spans="1:11" x14ac:dyDescent="0.15">
      <c r="A139" s="15">
        <v>228</v>
      </c>
      <c r="B139" s="15" t="s">
        <v>721</v>
      </c>
      <c r="C139" s="15" t="s">
        <v>722</v>
      </c>
      <c r="D139" s="15">
        <v>1</v>
      </c>
      <c r="E139" s="134">
        <v>40085</v>
      </c>
      <c r="F139" s="15"/>
      <c r="G139" s="15">
        <v>603</v>
      </c>
      <c r="H139" s="15" t="s">
        <v>1900</v>
      </c>
      <c r="I139" s="15" t="s">
        <v>1901</v>
      </c>
      <c r="J139" s="15">
        <v>1</v>
      </c>
      <c r="K139" s="134">
        <v>40036</v>
      </c>
    </row>
    <row r="140" spans="1:11" x14ac:dyDescent="0.15">
      <c r="A140" s="15">
        <v>229</v>
      </c>
      <c r="B140" s="15" t="s">
        <v>723</v>
      </c>
      <c r="C140" s="15" t="s">
        <v>724</v>
      </c>
      <c r="D140" s="15">
        <v>1</v>
      </c>
      <c r="E140" s="134">
        <v>40122</v>
      </c>
      <c r="F140" s="15"/>
      <c r="G140" s="15">
        <v>653</v>
      </c>
      <c r="H140" s="15" t="s">
        <v>1902</v>
      </c>
      <c r="I140" s="15" t="s">
        <v>1903</v>
      </c>
      <c r="J140" s="15">
        <v>1</v>
      </c>
      <c r="K140" s="134">
        <v>40163</v>
      </c>
    </row>
    <row r="141" spans="1:11" x14ac:dyDescent="0.15">
      <c r="A141" s="15">
        <v>231</v>
      </c>
      <c r="B141" s="15" t="s">
        <v>725</v>
      </c>
      <c r="C141" s="15" t="s">
        <v>726</v>
      </c>
      <c r="D141" s="15">
        <v>1</v>
      </c>
      <c r="E141" s="134">
        <v>39972</v>
      </c>
      <c r="F141" s="15"/>
      <c r="G141" s="15">
        <v>654</v>
      </c>
      <c r="H141" s="15" t="s">
        <v>1904</v>
      </c>
      <c r="I141" s="15" t="s">
        <v>1905</v>
      </c>
      <c r="J141" s="15">
        <v>1</v>
      </c>
      <c r="K141" s="134">
        <v>40029</v>
      </c>
    </row>
    <row r="142" spans="1:11" x14ac:dyDescent="0.15">
      <c r="A142" s="15">
        <v>241</v>
      </c>
      <c r="B142" s="15" t="s">
        <v>727</v>
      </c>
      <c r="C142" s="15" t="s">
        <v>728</v>
      </c>
      <c r="D142" s="15">
        <v>1</v>
      </c>
      <c r="E142" s="134">
        <v>39905</v>
      </c>
      <c r="F142" s="15"/>
      <c r="G142" s="15">
        <v>655</v>
      </c>
      <c r="H142" s="15" t="s">
        <v>1906</v>
      </c>
      <c r="I142" s="15" t="s">
        <v>1907</v>
      </c>
      <c r="J142" s="15">
        <v>1</v>
      </c>
      <c r="K142" s="134">
        <v>40079</v>
      </c>
    </row>
    <row r="143" spans="1:11" x14ac:dyDescent="0.15">
      <c r="A143" s="15">
        <v>242</v>
      </c>
      <c r="B143" s="15" t="s">
        <v>729</v>
      </c>
      <c r="C143" s="15" t="s">
        <v>730</v>
      </c>
      <c r="D143" s="15">
        <v>1</v>
      </c>
      <c r="E143" s="134">
        <v>39959</v>
      </c>
      <c r="F143" s="15"/>
      <c r="G143" s="15">
        <v>664</v>
      </c>
      <c r="H143" s="15" t="s">
        <v>1908</v>
      </c>
      <c r="I143" s="15" t="s">
        <v>1909</v>
      </c>
      <c r="J143" s="15">
        <v>2</v>
      </c>
      <c r="K143" s="134">
        <v>39680</v>
      </c>
    </row>
    <row r="144" spans="1:11" x14ac:dyDescent="0.15">
      <c r="A144" s="15">
        <v>243</v>
      </c>
      <c r="B144" s="15" t="s">
        <v>731</v>
      </c>
      <c r="C144" s="15" t="s">
        <v>732</v>
      </c>
      <c r="D144" s="15">
        <v>1</v>
      </c>
      <c r="E144" s="134">
        <v>40200</v>
      </c>
      <c r="F144" s="15"/>
      <c r="G144" s="15">
        <v>665</v>
      </c>
      <c r="H144" s="15" t="s">
        <v>1910</v>
      </c>
      <c r="I144" s="15" t="s">
        <v>1911</v>
      </c>
      <c r="J144" s="15">
        <v>2</v>
      </c>
      <c r="K144" s="134">
        <v>39837</v>
      </c>
    </row>
    <row r="145" spans="1:11" x14ac:dyDescent="0.15">
      <c r="A145" s="15">
        <v>256</v>
      </c>
      <c r="B145" s="15" t="s">
        <v>240</v>
      </c>
      <c r="C145" s="15" t="s">
        <v>733</v>
      </c>
      <c r="D145" s="15">
        <v>2</v>
      </c>
      <c r="E145" s="134">
        <v>39575</v>
      </c>
      <c r="F145" s="15"/>
      <c r="G145" s="15">
        <v>666</v>
      </c>
      <c r="H145" s="15" t="s">
        <v>1912</v>
      </c>
      <c r="I145" s="15" t="s">
        <v>1913</v>
      </c>
      <c r="J145" s="15">
        <v>2</v>
      </c>
      <c r="K145" s="134">
        <v>39702</v>
      </c>
    </row>
    <row r="146" spans="1:11" x14ac:dyDescent="0.15">
      <c r="A146" s="15">
        <v>257</v>
      </c>
      <c r="B146" s="15" t="s">
        <v>241</v>
      </c>
      <c r="C146" s="15" t="s">
        <v>734</v>
      </c>
      <c r="D146" s="15">
        <v>2</v>
      </c>
      <c r="E146" s="134">
        <v>39673</v>
      </c>
      <c r="F146" s="15"/>
      <c r="G146" s="15">
        <v>667</v>
      </c>
      <c r="H146" s="15" t="s">
        <v>1914</v>
      </c>
      <c r="I146" s="15" t="s">
        <v>1915</v>
      </c>
      <c r="J146" s="15">
        <v>2</v>
      </c>
      <c r="K146" s="134">
        <v>39612</v>
      </c>
    </row>
    <row r="147" spans="1:11" x14ac:dyDescent="0.15">
      <c r="A147" s="15">
        <v>258</v>
      </c>
      <c r="B147" s="15" t="s">
        <v>242</v>
      </c>
      <c r="C147" s="15" t="s">
        <v>735</v>
      </c>
      <c r="D147" s="15">
        <v>2</v>
      </c>
      <c r="E147" s="134">
        <v>39705</v>
      </c>
      <c r="F147" s="15"/>
      <c r="G147" s="15">
        <v>668</v>
      </c>
      <c r="H147" s="15" t="s">
        <v>1916</v>
      </c>
      <c r="I147" s="15" t="s">
        <v>1917</v>
      </c>
      <c r="J147" s="15">
        <v>1</v>
      </c>
      <c r="K147" s="134">
        <v>40088</v>
      </c>
    </row>
    <row r="148" spans="1:11" x14ac:dyDescent="0.15">
      <c r="A148" s="15">
        <v>272</v>
      </c>
      <c r="B148" s="15" t="s">
        <v>243</v>
      </c>
      <c r="C148" s="15" t="s">
        <v>736</v>
      </c>
      <c r="D148" s="15">
        <v>2</v>
      </c>
      <c r="E148" s="134">
        <v>39900</v>
      </c>
      <c r="F148" s="15"/>
      <c r="G148" s="15">
        <v>669</v>
      </c>
      <c r="H148" s="15" t="s">
        <v>1918</v>
      </c>
      <c r="I148" s="15" t="s">
        <v>1919</v>
      </c>
      <c r="J148" s="15">
        <v>1</v>
      </c>
      <c r="K148" s="134">
        <v>40092</v>
      </c>
    </row>
    <row r="149" spans="1:11" x14ac:dyDescent="0.15">
      <c r="A149" s="15">
        <v>273</v>
      </c>
      <c r="B149" s="15" t="s">
        <v>737</v>
      </c>
      <c r="C149" s="15" t="s">
        <v>738</v>
      </c>
      <c r="D149" s="15">
        <v>1</v>
      </c>
      <c r="E149" s="134">
        <v>40154</v>
      </c>
      <c r="F149" s="15"/>
      <c r="G149" s="15">
        <v>676</v>
      </c>
      <c r="H149" s="15" t="s">
        <v>1920</v>
      </c>
      <c r="I149" s="15" t="s">
        <v>1921</v>
      </c>
      <c r="J149" s="15">
        <v>2</v>
      </c>
      <c r="K149" s="134">
        <v>39636</v>
      </c>
    </row>
    <row r="150" spans="1:11" x14ac:dyDescent="0.15">
      <c r="A150" s="15">
        <v>282</v>
      </c>
      <c r="B150" s="15" t="s">
        <v>244</v>
      </c>
      <c r="C150" s="15" t="s">
        <v>739</v>
      </c>
      <c r="D150" s="15">
        <v>2</v>
      </c>
      <c r="E150" s="134">
        <v>39616</v>
      </c>
      <c r="F150" s="15"/>
      <c r="G150" s="15">
        <v>677</v>
      </c>
      <c r="H150" s="15" t="s">
        <v>1922</v>
      </c>
      <c r="I150" s="15" t="s">
        <v>1923</v>
      </c>
      <c r="J150" s="15">
        <v>2</v>
      </c>
      <c r="K150" s="134">
        <v>39878</v>
      </c>
    </row>
    <row r="151" spans="1:11" x14ac:dyDescent="0.15">
      <c r="A151" s="15">
        <v>283</v>
      </c>
      <c r="B151" s="15" t="s">
        <v>245</v>
      </c>
      <c r="C151" s="15" t="s">
        <v>740</v>
      </c>
      <c r="D151" s="15">
        <v>2</v>
      </c>
      <c r="E151" s="134">
        <v>39802</v>
      </c>
      <c r="F151" s="15"/>
      <c r="G151" s="15">
        <v>678</v>
      </c>
      <c r="H151" s="15" t="s">
        <v>1924</v>
      </c>
      <c r="I151" s="15" t="s">
        <v>1925</v>
      </c>
      <c r="J151" s="15">
        <v>2</v>
      </c>
      <c r="K151" s="134">
        <v>39678</v>
      </c>
    </row>
    <row r="152" spans="1:11" x14ac:dyDescent="0.15">
      <c r="A152" s="15">
        <v>284</v>
      </c>
      <c r="B152" s="15" t="s">
        <v>246</v>
      </c>
      <c r="C152" s="15" t="s">
        <v>741</v>
      </c>
      <c r="D152" s="15">
        <v>2</v>
      </c>
      <c r="E152" s="134">
        <v>39710</v>
      </c>
      <c r="F152" s="15"/>
      <c r="G152" s="15">
        <v>680</v>
      </c>
      <c r="H152" s="15" t="s">
        <v>1926</v>
      </c>
      <c r="I152" s="15" t="s">
        <v>1927</v>
      </c>
      <c r="J152" s="15">
        <v>1</v>
      </c>
      <c r="K152" s="134">
        <v>40110</v>
      </c>
    </row>
    <row r="153" spans="1:11" x14ac:dyDescent="0.15">
      <c r="A153" s="15">
        <v>285</v>
      </c>
      <c r="B153" s="15" t="s">
        <v>247</v>
      </c>
      <c r="C153" s="15" t="s">
        <v>742</v>
      </c>
      <c r="D153" s="15">
        <v>2</v>
      </c>
      <c r="E153" s="134">
        <v>39714</v>
      </c>
      <c r="F153" s="15"/>
      <c r="G153" s="15">
        <v>681</v>
      </c>
      <c r="H153" s="15" t="s">
        <v>1928</v>
      </c>
      <c r="I153" s="15" t="s">
        <v>1929</v>
      </c>
      <c r="J153" s="15">
        <v>1</v>
      </c>
      <c r="K153" s="134">
        <v>39941</v>
      </c>
    </row>
    <row r="154" spans="1:11" x14ac:dyDescent="0.15">
      <c r="A154" s="15">
        <v>286</v>
      </c>
      <c r="B154" s="15" t="s">
        <v>248</v>
      </c>
      <c r="C154" s="15" t="s">
        <v>743</v>
      </c>
      <c r="D154" s="15">
        <v>2</v>
      </c>
      <c r="E154" s="134">
        <v>39852</v>
      </c>
      <c r="F154" s="15"/>
      <c r="G154" s="15">
        <v>682</v>
      </c>
      <c r="H154" s="15" t="s">
        <v>1930</v>
      </c>
      <c r="I154" s="15" t="s">
        <v>1931</v>
      </c>
      <c r="J154" s="15">
        <v>1</v>
      </c>
      <c r="K154" s="134">
        <v>40172</v>
      </c>
    </row>
    <row r="155" spans="1:11" x14ac:dyDescent="0.15">
      <c r="A155" s="15">
        <v>287</v>
      </c>
      <c r="B155" s="15" t="s">
        <v>249</v>
      </c>
      <c r="C155" s="15" t="s">
        <v>744</v>
      </c>
      <c r="D155" s="15">
        <v>2</v>
      </c>
      <c r="E155" s="134">
        <v>39658</v>
      </c>
      <c r="F155" s="15"/>
      <c r="G155" s="15">
        <v>683</v>
      </c>
      <c r="H155" s="15" t="s">
        <v>1932</v>
      </c>
      <c r="I155" s="15" t="s">
        <v>1933</v>
      </c>
      <c r="J155" s="15">
        <v>1</v>
      </c>
      <c r="K155" s="134">
        <v>40166</v>
      </c>
    </row>
    <row r="156" spans="1:11" x14ac:dyDescent="0.15">
      <c r="A156" s="15">
        <v>288</v>
      </c>
      <c r="B156" s="15" t="s">
        <v>250</v>
      </c>
      <c r="C156" s="15" t="s">
        <v>745</v>
      </c>
      <c r="D156" s="15">
        <v>2</v>
      </c>
      <c r="E156" s="134">
        <v>39550</v>
      </c>
      <c r="F156" s="15"/>
      <c r="G156" s="15">
        <v>720</v>
      </c>
      <c r="H156" s="15" t="s">
        <v>1934</v>
      </c>
      <c r="I156" s="15" t="s">
        <v>1935</v>
      </c>
      <c r="J156" s="15">
        <v>1</v>
      </c>
      <c r="K156" s="134">
        <v>39980</v>
      </c>
    </row>
    <row r="157" spans="1:11" x14ac:dyDescent="0.15">
      <c r="A157" s="15">
        <v>289</v>
      </c>
      <c r="B157" s="15" t="s">
        <v>251</v>
      </c>
      <c r="C157" s="15" t="s">
        <v>746</v>
      </c>
      <c r="D157" s="15">
        <v>2</v>
      </c>
      <c r="E157" s="134">
        <v>39715</v>
      </c>
      <c r="F157" s="15"/>
      <c r="G157" s="15">
        <v>738</v>
      </c>
      <c r="H157" s="15" t="s">
        <v>1936</v>
      </c>
      <c r="I157" s="15" t="s">
        <v>1937</v>
      </c>
      <c r="J157" s="15">
        <v>2</v>
      </c>
      <c r="K157" s="134">
        <v>39596</v>
      </c>
    </row>
    <row r="158" spans="1:11" x14ac:dyDescent="0.15">
      <c r="A158" s="15">
        <v>291</v>
      </c>
      <c r="B158" s="15" t="s">
        <v>747</v>
      </c>
      <c r="C158" s="15" t="s">
        <v>748</v>
      </c>
      <c r="D158" s="15">
        <v>1</v>
      </c>
      <c r="E158" s="134">
        <v>40120</v>
      </c>
      <c r="F158" s="15"/>
      <c r="G158" s="15">
        <v>739</v>
      </c>
      <c r="H158" s="15" t="s">
        <v>1938</v>
      </c>
      <c r="I158" s="15" t="s">
        <v>1939</v>
      </c>
      <c r="J158" s="15">
        <v>2</v>
      </c>
      <c r="K158" s="134">
        <v>39851</v>
      </c>
    </row>
    <row r="159" spans="1:11" x14ac:dyDescent="0.15">
      <c r="A159" s="15">
        <v>292</v>
      </c>
      <c r="B159" s="15" t="s">
        <v>749</v>
      </c>
      <c r="C159" s="15" t="s">
        <v>750</v>
      </c>
      <c r="D159" s="15">
        <v>1</v>
      </c>
      <c r="E159" s="134">
        <v>39934</v>
      </c>
      <c r="F159" s="15"/>
      <c r="G159" s="15">
        <v>760</v>
      </c>
      <c r="H159" s="15" t="s">
        <v>1940</v>
      </c>
      <c r="I159" s="15" t="s">
        <v>1941</v>
      </c>
      <c r="J159" s="15">
        <v>2</v>
      </c>
      <c r="K159" s="134">
        <v>39590</v>
      </c>
    </row>
    <row r="160" spans="1:11" x14ac:dyDescent="0.15">
      <c r="A160" s="15">
        <v>293</v>
      </c>
      <c r="B160" s="15" t="s">
        <v>751</v>
      </c>
      <c r="C160" s="15" t="s">
        <v>752</v>
      </c>
      <c r="D160" s="15">
        <v>1</v>
      </c>
      <c r="E160" s="134">
        <v>40038</v>
      </c>
      <c r="F160" s="15"/>
      <c r="G160" s="15">
        <v>762</v>
      </c>
      <c r="H160" s="15" t="s">
        <v>1942</v>
      </c>
      <c r="I160" s="15" t="s">
        <v>1943</v>
      </c>
      <c r="J160" s="15">
        <v>2</v>
      </c>
      <c r="K160" s="134">
        <v>39794</v>
      </c>
    </row>
    <row r="161" spans="1:11" x14ac:dyDescent="0.15">
      <c r="A161" s="15">
        <v>294</v>
      </c>
      <c r="B161" s="15" t="s">
        <v>753</v>
      </c>
      <c r="C161" s="15" t="s">
        <v>754</v>
      </c>
      <c r="D161" s="15">
        <v>1</v>
      </c>
      <c r="E161" s="134">
        <v>40163</v>
      </c>
      <c r="F161" s="15"/>
      <c r="G161" s="15">
        <v>763</v>
      </c>
      <c r="H161" s="15" t="s">
        <v>1944</v>
      </c>
      <c r="I161" s="15" t="s">
        <v>1945</v>
      </c>
      <c r="J161" s="15">
        <v>1</v>
      </c>
      <c r="K161" s="134">
        <v>40120</v>
      </c>
    </row>
    <row r="162" spans="1:11" x14ac:dyDescent="0.15">
      <c r="A162" s="15">
        <v>295</v>
      </c>
      <c r="B162" s="15" t="s">
        <v>755</v>
      </c>
      <c r="C162" s="15" t="s">
        <v>756</v>
      </c>
      <c r="D162" s="15">
        <v>1</v>
      </c>
      <c r="E162" s="134">
        <v>39995</v>
      </c>
      <c r="F162" s="15"/>
      <c r="G162" s="15">
        <v>764</v>
      </c>
      <c r="H162" s="15" t="s">
        <v>1946</v>
      </c>
      <c r="I162" s="15" t="s">
        <v>1947</v>
      </c>
      <c r="J162" s="15">
        <v>1</v>
      </c>
      <c r="K162" s="134">
        <v>40061</v>
      </c>
    </row>
    <row r="163" spans="1:11" x14ac:dyDescent="0.15">
      <c r="A163" s="15">
        <v>296</v>
      </c>
      <c r="B163" s="15" t="s">
        <v>757</v>
      </c>
      <c r="C163" s="15" t="s">
        <v>758</v>
      </c>
      <c r="D163" s="15">
        <v>1</v>
      </c>
      <c r="E163" s="134">
        <v>39991</v>
      </c>
      <c r="F163" s="15"/>
      <c r="G163" s="15">
        <v>765</v>
      </c>
      <c r="H163" s="15" t="s">
        <v>1948</v>
      </c>
      <c r="I163" s="15" t="s">
        <v>1949</v>
      </c>
      <c r="J163" s="15">
        <v>1</v>
      </c>
      <c r="K163" s="134">
        <v>40134</v>
      </c>
    </row>
    <row r="164" spans="1:11" x14ac:dyDescent="0.15">
      <c r="A164" s="15">
        <v>297</v>
      </c>
      <c r="B164" s="15" t="s">
        <v>759</v>
      </c>
      <c r="C164" s="15" t="s">
        <v>760</v>
      </c>
      <c r="D164" s="15">
        <v>1</v>
      </c>
      <c r="E164" s="134">
        <v>40067</v>
      </c>
      <c r="F164" s="15"/>
      <c r="G164" s="15">
        <v>779</v>
      </c>
      <c r="H164" s="15" t="s">
        <v>1950</v>
      </c>
      <c r="I164" s="15" t="s">
        <v>1951</v>
      </c>
      <c r="J164" s="15">
        <v>1</v>
      </c>
      <c r="K164" s="134">
        <v>40137</v>
      </c>
    </row>
    <row r="165" spans="1:11" x14ac:dyDescent="0.15">
      <c r="A165" s="15">
        <v>298</v>
      </c>
      <c r="B165" s="15" t="s">
        <v>761</v>
      </c>
      <c r="C165" s="15" t="s">
        <v>762</v>
      </c>
      <c r="D165" s="15">
        <v>1</v>
      </c>
      <c r="E165" s="134">
        <v>40121</v>
      </c>
      <c r="F165" s="15"/>
      <c r="G165" s="15">
        <v>784</v>
      </c>
      <c r="H165" s="15" t="s">
        <v>1952</v>
      </c>
      <c r="I165" s="15" t="s">
        <v>1953</v>
      </c>
      <c r="J165" s="15">
        <v>2</v>
      </c>
      <c r="K165" s="134">
        <v>39903</v>
      </c>
    </row>
    <row r="166" spans="1:11" x14ac:dyDescent="0.15">
      <c r="A166" s="15">
        <v>321</v>
      </c>
      <c r="B166" s="15" t="s">
        <v>763</v>
      </c>
      <c r="C166" s="15" t="s">
        <v>764</v>
      </c>
      <c r="D166" s="15">
        <v>1</v>
      </c>
      <c r="E166" s="134">
        <v>39982</v>
      </c>
      <c r="F166" s="15"/>
      <c r="G166" s="15">
        <v>785</v>
      </c>
      <c r="H166" s="15" t="s">
        <v>1954</v>
      </c>
      <c r="I166" s="15" t="s">
        <v>1955</v>
      </c>
      <c r="J166" s="15">
        <v>2</v>
      </c>
      <c r="K166" s="134">
        <v>39673</v>
      </c>
    </row>
    <row r="167" spans="1:11" x14ac:dyDescent="0.15">
      <c r="A167" s="15">
        <v>322</v>
      </c>
      <c r="B167" s="15" t="s">
        <v>765</v>
      </c>
      <c r="C167" s="15" t="s">
        <v>766</v>
      </c>
      <c r="D167" s="15">
        <v>1</v>
      </c>
      <c r="E167" s="134">
        <v>39910</v>
      </c>
      <c r="F167" s="15"/>
      <c r="G167" s="15">
        <v>786</v>
      </c>
      <c r="H167" s="15" t="s">
        <v>1956</v>
      </c>
      <c r="I167" s="15" t="s">
        <v>1957</v>
      </c>
      <c r="J167" s="15">
        <v>2</v>
      </c>
      <c r="K167" s="134">
        <v>39680</v>
      </c>
    </row>
    <row r="168" spans="1:11" x14ac:dyDescent="0.15">
      <c r="A168" s="15">
        <v>323</v>
      </c>
      <c r="B168" s="15" t="s">
        <v>767</v>
      </c>
      <c r="C168" s="15" t="s">
        <v>768</v>
      </c>
      <c r="D168" s="15">
        <v>1</v>
      </c>
      <c r="E168" s="134">
        <v>40062</v>
      </c>
      <c r="F168" s="15"/>
      <c r="G168" s="15">
        <v>787</v>
      </c>
      <c r="H168" s="15" t="s">
        <v>1958</v>
      </c>
      <c r="I168" s="15" t="s">
        <v>1959</v>
      </c>
      <c r="J168" s="15">
        <v>2</v>
      </c>
      <c r="K168" s="134">
        <v>39902</v>
      </c>
    </row>
    <row r="169" spans="1:11" x14ac:dyDescent="0.15">
      <c r="A169" s="15">
        <v>324</v>
      </c>
      <c r="B169" s="15" t="s">
        <v>769</v>
      </c>
      <c r="C169" s="15" t="s">
        <v>770</v>
      </c>
      <c r="D169" s="15">
        <v>1</v>
      </c>
      <c r="E169" s="134">
        <v>39982</v>
      </c>
      <c r="F169" s="15"/>
      <c r="G169" s="15">
        <v>788</v>
      </c>
      <c r="H169" s="15" t="s">
        <v>1960</v>
      </c>
      <c r="I169" s="15" t="s">
        <v>1961</v>
      </c>
      <c r="J169" s="15">
        <v>2</v>
      </c>
      <c r="K169" s="134">
        <v>39791</v>
      </c>
    </row>
    <row r="170" spans="1:11" x14ac:dyDescent="0.15">
      <c r="A170" s="15">
        <v>325</v>
      </c>
      <c r="B170" s="15" t="s">
        <v>771</v>
      </c>
      <c r="C170" s="15" t="s">
        <v>772</v>
      </c>
      <c r="D170" s="15">
        <v>1</v>
      </c>
      <c r="E170" s="134">
        <v>39928</v>
      </c>
      <c r="F170" s="15"/>
      <c r="G170" s="15">
        <v>789</v>
      </c>
      <c r="H170" s="15" t="s">
        <v>1962</v>
      </c>
      <c r="I170" s="15" t="s">
        <v>1963</v>
      </c>
      <c r="J170" s="15">
        <v>1</v>
      </c>
      <c r="K170" s="134">
        <v>39995</v>
      </c>
    </row>
    <row r="171" spans="1:11" x14ac:dyDescent="0.15">
      <c r="A171" s="15">
        <v>326</v>
      </c>
      <c r="B171" s="15" t="s">
        <v>773</v>
      </c>
      <c r="C171" s="15" t="s">
        <v>774</v>
      </c>
      <c r="D171" s="15">
        <v>1</v>
      </c>
      <c r="E171" s="134">
        <v>40053</v>
      </c>
      <c r="F171" s="15"/>
      <c r="G171" s="15">
        <v>790</v>
      </c>
      <c r="H171" s="15" t="s">
        <v>1964</v>
      </c>
      <c r="I171" s="15" t="s">
        <v>1965</v>
      </c>
      <c r="J171" s="15">
        <v>1</v>
      </c>
      <c r="K171" s="134">
        <v>40102</v>
      </c>
    </row>
    <row r="172" spans="1:11" x14ac:dyDescent="0.15">
      <c r="A172" s="15">
        <v>335</v>
      </c>
      <c r="B172" s="15" t="s">
        <v>252</v>
      </c>
      <c r="C172" s="15" t="s">
        <v>775</v>
      </c>
      <c r="D172" s="15">
        <v>2</v>
      </c>
      <c r="E172" s="134">
        <v>39741</v>
      </c>
      <c r="F172" s="15"/>
      <c r="G172" s="15">
        <v>806</v>
      </c>
      <c r="H172" s="15" t="s">
        <v>1966</v>
      </c>
      <c r="I172" s="15" t="s">
        <v>1967</v>
      </c>
      <c r="J172" s="15">
        <v>1</v>
      </c>
      <c r="K172" s="134">
        <v>40225</v>
      </c>
    </row>
    <row r="173" spans="1:11" x14ac:dyDescent="0.15">
      <c r="A173" s="15">
        <v>337</v>
      </c>
      <c r="B173" s="15" t="s">
        <v>253</v>
      </c>
      <c r="C173" s="15" t="s">
        <v>776</v>
      </c>
      <c r="D173" s="15">
        <v>2</v>
      </c>
      <c r="E173" s="134">
        <v>39895</v>
      </c>
      <c r="F173" s="15"/>
      <c r="G173" s="15">
        <v>911</v>
      </c>
      <c r="H173" s="15" t="s">
        <v>1968</v>
      </c>
      <c r="I173" s="15" t="s">
        <v>1969</v>
      </c>
      <c r="J173" s="15">
        <v>2</v>
      </c>
      <c r="K173" s="134">
        <v>39618</v>
      </c>
    </row>
    <row r="174" spans="1:11" x14ac:dyDescent="0.15">
      <c r="A174" s="15">
        <v>338</v>
      </c>
      <c r="B174" s="15" t="s">
        <v>254</v>
      </c>
      <c r="C174" s="15" t="s">
        <v>777</v>
      </c>
      <c r="D174" s="15">
        <v>2</v>
      </c>
      <c r="E174" s="134">
        <v>39866</v>
      </c>
      <c r="F174" s="15"/>
      <c r="G174" s="15">
        <v>912</v>
      </c>
      <c r="H174" s="15" t="s">
        <v>1970</v>
      </c>
      <c r="I174" s="15" t="s">
        <v>1971</v>
      </c>
      <c r="J174" s="15">
        <v>1</v>
      </c>
      <c r="K174" s="134">
        <v>40179</v>
      </c>
    </row>
    <row r="175" spans="1:11" x14ac:dyDescent="0.15">
      <c r="A175" s="15">
        <v>348</v>
      </c>
      <c r="B175" s="15" t="s">
        <v>255</v>
      </c>
      <c r="C175" s="15" t="s">
        <v>778</v>
      </c>
      <c r="D175" s="15">
        <v>2</v>
      </c>
      <c r="E175" s="134">
        <v>39677</v>
      </c>
      <c r="F175" s="15"/>
      <c r="G175" s="15">
        <v>913</v>
      </c>
      <c r="H175" s="15" t="s">
        <v>1972</v>
      </c>
      <c r="I175" s="15" t="s">
        <v>1973</v>
      </c>
      <c r="J175" s="15">
        <v>1</v>
      </c>
      <c r="K175" s="134">
        <v>40123</v>
      </c>
    </row>
    <row r="176" spans="1:11" x14ac:dyDescent="0.15">
      <c r="A176" s="15">
        <v>361</v>
      </c>
      <c r="B176" s="15" t="s">
        <v>779</v>
      </c>
      <c r="C176" s="15" t="s">
        <v>780</v>
      </c>
      <c r="D176" s="15">
        <v>1</v>
      </c>
      <c r="E176" s="134">
        <v>40214</v>
      </c>
      <c r="F176" s="15"/>
      <c r="G176" s="15">
        <v>914</v>
      </c>
      <c r="H176" s="15" t="s">
        <v>1974</v>
      </c>
      <c r="I176" s="15" t="s">
        <v>1975</v>
      </c>
      <c r="J176" s="15">
        <v>1</v>
      </c>
      <c r="K176" s="134">
        <v>40204</v>
      </c>
    </row>
    <row r="177" spans="1:11" x14ac:dyDescent="0.15">
      <c r="A177" s="15">
        <v>362</v>
      </c>
      <c r="B177" s="15" t="s">
        <v>781</v>
      </c>
      <c r="C177" s="15" t="s">
        <v>782</v>
      </c>
      <c r="D177" s="15">
        <v>1</v>
      </c>
      <c r="E177" s="134">
        <v>39947</v>
      </c>
      <c r="F177" s="15"/>
      <c r="G177" s="15">
        <v>915</v>
      </c>
      <c r="H177" s="15" t="s">
        <v>1976</v>
      </c>
      <c r="I177" s="15" t="s">
        <v>1977</v>
      </c>
      <c r="J177" s="15">
        <v>1</v>
      </c>
      <c r="K177" s="134">
        <v>40052</v>
      </c>
    </row>
    <row r="178" spans="1:11" x14ac:dyDescent="0.15">
      <c r="A178" s="15">
        <v>363</v>
      </c>
      <c r="B178" s="15" t="s">
        <v>783</v>
      </c>
      <c r="C178" s="15" t="s">
        <v>784</v>
      </c>
      <c r="D178" s="15">
        <v>1</v>
      </c>
      <c r="E178" s="134">
        <v>39930</v>
      </c>
      <c r="F178" s="15"/>
      <c r="G178" s="15">
        <v>916</v>
      </c>
      <c r="H178" s="15" t="s">
        <v>1978</v>
      </c>
      <c r="I178" s="15" t="s">
        <v>1979</v>
      </c>
      <c r="J178" s="15">
        <v>1</v>
      </c>
      <c r="K178" s="134">
        <v>39997</v>
      </c>
    </row>
    <row r="179" spans="1:11" x14ac:dyDescent="0.15">
      <c r="A179" s="15">
        <v>364</v>
      </c>
      <c r="B179" s="15" t="s">
        <v>785</v>
      </c>
      <c r="C179" s="15" t="s">
        <v>786</v>
      </c>
      <c r="D179" s="15">
        <v>1</v>
      </c>
      <c r="E179" s="134">
        <v>40171</v>
      </c>
      <c r="F179" s="15"/>
      <c r="G179" s="15">
        <v>917</v>
      </c>
      <c r="H179" s="15" t="s">
        <v>1980</v>
      </c>
      <c r="I179" s="15" t="s">
        <v>1981</v>
      </c>
      <c r="J179" s="15">
        <v>1</v>
      </c>
      <c r="K179" s="134">
        <v>40268</v>
      </c>
    </row>
    <row r="180" spans="1:11" x14ac:dyDescent="0.15">
      <c r="A180" s="15">
        <v>365</v>
      </c>
      <c r="B180" s="15" t="s">
        <v>787</v>
      </c>
      <c r="C180" s="15" t="s">
        <v>788</v>
      </c>
      <c r="D180" s="15">
        <v>1</v>
      </c>
      <c r="E180" s="134">
        <v>39915</v>
      </c>
      <c r="F180" s="15"/>
      <c r="G180" s="15">
        <v>918</v>
      </c>
      <c r="H180" s="15" t="s">
        <v>1982</v>
      </c>
      <c r="I180" s="15" t="s">
        <v>1983</v>
      </c>
      <c r="J180" s="15">
        <v>1</v>
      </c>
      <c r="K180" s="134">
        <v>40239</v>
      </c>
    </row>
    <row r="181" spans="1:11" x14ac:dyDescent="0.15">
      <c r="A181" s="15">
        <v>366</v>
      </c>
      <c r="B181" s="15" t="s">
        <v>789</v>
      </c>
      <c r="C181" s="15" t="s">
        <v>790</v>
      </c>
      <c r="D181" s="15">
        <v>1</v>
      </c>
      <c r="E181" s="134">
        <v>39967</v>
      </c>
      <c r="F181" s="15"/>
      <c r="G181" s="15">
        <v>924</v>
      </c>
      <c r="H181" s="15" t="s">
        <v>1984</v>
      </c>
      <c r="I181" s="15" t="s">
        <v>1985</v>
      </c>
      <c r="J181" s="15">
        <v>1</v>
      </c>
      <c r="K181" s="134">
        <v>40214</v>
      </c>
    </row>
    <row r="182" spans="1:11" x14ac:dyDescent="0.15">
      <c r="A182" s="15">
        <v>367</v>
      </c>
      <c r="B182" s="15" t="s">
        <v>791</v>
      </c>
      <c r="C182" s="15" t="s">
        <v>792</v>
      </c>
      <c r="D182" s="15">
        <v>1</v>
      </c>
      <c r="E182" s="134">
        <v>39929</v>
      </c>
      <c r="F182" s="15"/>
      <c r="G182" s="15">
        <v>932</v>
      </c>
      <c r="H182" s="15" t="s">
        <v>1986</v>
      </c>
      <c r="I182" s="15" t="s">
        <v>1987</v>
      </c>
      <c r="J182" s="15">
        <v>2</v>
      </c>
      <c r="K182" s="134">
        <v>39804</v>
      </c>
    </row>
    <row r="183" spans="1:11" x14ac:dyDescent="0.15">
      <c r="A183" s="15">
        <v>368</v>
      </c>
      <c r="B183" s="15" t="s">
        <v>793</v>
      </c>
      <c r="C183" s="15" t="s">
        <v>794</v>
      </c>
      <c r="D183" s="15">
        <v>1</v>
      </c>
      <c r="E183" s="134">
        <v>40266</v>
      </c>
      <c r="F183" s="15"/>
      <c r="G183" s="15">
        <v>934</v>
      </c>
      <c r="H183" s="15" t="s">
        <v>1988</v>
      </c>
      <c r="I183" s="15" t="s">
        <v>1989</v>
      </c>
      <c r="J183" s="15">
        <v>2</v>
      </c>
      <c r="K183" s="134">
        <v>39713</v>
      </c>
    </row>
    <row r="184" spans="1:11" x14ac:dyDescent="0.15">
      <c r="A184" s="15">
        <v>369</v>
      </c>
      <c r="B184" s="15" t="s">
        <v>795</v>
      </c>
      <c r="C184" s="15" t="s">
        <v>796</v>
      </c>
      <c r="D184" s="15">
        <v>1</v>
      </c>
      <c r="E184" s="134">
        <v>40005</v>
      </c>
      <c r="F184" s="15"/>
      <c r="G184" s="15">
        <v>935</v>
      </c>
      <c r="H184" s="15" t="s">
        <v>1990</v>
      </c>
      <c r="I184" s="15" t="s">
        <v>1991</v>
      </c>
      <c r="J184" s="15">
        <v>1</v>
      </c>
      <c r="K184" s="134">
        <v>39652</v>
      </c>
    </row>
    <row r="185" spans="1:11" x14ac:dyDescent="0.15">
      <c r="A185" s="15">
        <v>380</v>
      </c>
      <c r="B185" s="15" t="s">
        <v>256</v>
      </c>
      <c r="C185" s="15" t="s">
        <v>797</v>
      </c>
      <c r="D185" s="15">
        <v>2</v>
      </c>
      <c r="E185" s="134">
        <v>39564</v>
      </c>
      <c r="F185" s="15"/>
      <c r="G185" s="15">
        <v>936</v>
      </c>
      <c r="H185" s="15" t="s">
        <v>1992</v>
      </c>
      <c r="I185" s="15" t="s">
        <v>1993</v>
      </c>
      <c r="J185" s="15">
        <v>2</v>
      </c>
      <c r="K185" s="134">
        <v>39903</v>
      </c>
    </row>
    <row r="186" spans="1:11" x14ac:dyDescent="0.15">
      <c r="A186" s="15">
        <v>381</v>
      </c>
      <c r="B186" s="15" t="s">
        <v>257</v>
      </c>
      <c r="C186" s="15" t="s">
        <v>798</v>
      </c>
      <c r="D186" s="15">
        <v>2</v>
      </c>
      <c r="E186" s="134">
        <v>39810</v>
      </c>
      <c r="F186" s="15"/>
      <c r="G186" s="15">
        <v>937</v>
      </c>
      <c r="H186" s="15" t="s">
        <v>1994</v>
      </c>
      <c r="I186" s="15" t="s">
        <v>1995</v>
      </c>
      <c r="J186" s="15">
        <v>2</v>
      </c>
      <c r="K186" s="134">
        <v>39744</v>
      </c>
    </row>
    <row r="187" spans="1:11" x14ac:dyDescent="0.15">
      <c r="A187" s="15">
        <v>382</v>
      </c>
      <c r="B187" s="15" t="s">
        <v>258</v>
      </c>
      <c r="C187" s="15" t="s">
        <v>799</v>
      </c>
      <c r="D187" s="15">
        <v>2</v>
      </c>
      <c r="E187" s="134">
        <v>39603</v>
      </c>
      <c r="F187" s="15"/>
      <c r="G187" s="15">
        <v>938</v>
      </c>
      <c r="H187" s="15" t="s">
        <v>1996</v>
      </c>
      <c r="I187" s="15" t="s">
        <v>1997</v>
      </c>
      <c r="J187" s="15">
        <v>2</v>
      </c>
      <c r="K187" s="134">
        <v>39840</v>
      </c>
    </row>
    <row r="188" spans="1:11" x14ac:dyDescent="0.15">
      <c r="A188" s="15">
        <v>383</v>
      </c>
      <c r="B188" s="15" t="s">
        <v>259</v>
      </c>
      <c r="C188" s="15" t="s">
        <v>800</v>
      </c>
      <c r="D188" s="15">
        <v>2</v>
      </c>
      <c r="E188" s="134">
        <v>39850</v>
      </c>
      <c r="F188" s="15"/>
      <c r="G188" s="15">
        <v>939</v>
      </c>
      <c r="H188" s="15" t="s">
        <v>1998</v>
      </c>
      <c r="I188" s="15" t="s">
        <v>1999</v>
      </c>
      <c r="J188" s="15">
        <v>2</v>
      </c>
      <c r="K188" s="134">
        <v>39770</v>
      </c>
    </row>
    <row r="189" spans="1:11" x14ac:dyDescent="0.15">
      <c r="A189" s="15">
        <v>384</v>
      </c>
      <c r="B189" s="15" t="s">
        <v>260</v>
      </c>
      <c r="C189" s="15" t="s">
        <v>801</v>
      </c>
      <c r="D189" s="15">
        <v>2</v>
      </c>
      <c r="E189" s="134">
        <v>39807</v>
      </c>
      <c r="F189" s="15"/>
      <c r="G189" s="15">
        <v>940</v>
      </c>
      <c r="H189" s="15" t="s">
        <v>2000</v>
      </c>
      <c r="I189" s="15" t="s">
        <v>2001</v>
      </c>
      <c r="J189" s="15">
        <v>2</v>
      </c>
      <c r="K189" s="134">
        <v>39840</v>
      </c>
    </row>
    <row r="190" spans="1:11" x14ac:dyDescent="0.15">
      <c r="A190" s="15">
        <v>386</v>
      </c>
      <c r="B190" s="15" t="s">
        <v>261</v>
      </c>
      <c r="C190" s="15" t="s">
        <v>802</v>
      </c>
      <c r="D190" s="15">
        <v>1</v>
      </c>
      <c r="E190" s="134">
        <v>39835</v>
      </c>
      <c r="F190" s="15"/>
      <c r="G190" s="15">
        <v>1006</v>
      </c>
      <c r="H190" s="15" t="s">
        <v>2002</v>
      </c>
      <c r="I190" s="15" t="s">
        <v>2003</v>
      </c>
      <c r="J190" s="15">
        <v>1</v>
      </c>
      <c r="K190" s="134">
        <v>40034</v>
      </c>
    </row>
    <row r="191" spans="1:11" x14ac:dyDescent="0.15">
      <c r="A191" s="15">
        <v>387</v>
      </c>
      <c r="B191" s="15" t="s">
        <v>262</v>
      </c>
      <c r="C191" s="15" t="s">
        <v>803</v>
      </c>
      <c r="D191" s="15">
        <v>2</v>
      </c>
      <c r="E191" s="134">
        <v>39715</v>
      </c>
      <c r="F191" s="15"/>
      <c r="G191" s="15">
        <v>1007</v>
      </c>
      <c r="H191" s="15" t="s">
        <v>2004</v>
      </c>
      <c r="I191" s="15" t="s">
        <v>2005</v>
      </c>
      <c r="J191" s="15">
        <v>1</v>
      </c>
      <c r="K191" s="134">
        <v>39916</v>
      </c>
    </row>
    <row r="192" spans="1:11" x14ac:dyDescent="0.15">
      <c r="A192" s="15">
        <v>388</v>
      </c>
      <c r="B192" s="15" t="s">
        <v>804</v>
      </c>
      <c r="C192" s="15" t="s">
        <v>805</v>
      </c>
      <c r="D192" s="15">
        <v>1</v>
      </c>
      <c r="E192" s="134">
        <v>39966</v>
      </c>
      <c r="F192" s="15"/>
      <c r="G192" s="15">
        <v>1008</v>
      </c>
      <c r="H192" s="15" t="s">
        <v>2006</v>
      </c>
      <c r="I192" s="15" t="s">
        <v>2007</v>
      </c>
      <c r="J192" s="15">
        <v>1</v>
      </c>
      <c r="K192" s="134">
        <v>39905</v>
      </c>
    </row>
    <row r="193" spans="1:11" x14ac:dyDescent="0.15">
      <c r="A193" s="15">
        <v>389</v>
      </c>
      <c r="B193" s="15" t="s">
        <v>806</v>
      </c>
      <c r="C193" s="15" t="s">
        <v>807</v>
      </c>
      <c r="D193" s="15">
        <v>1</v>
      </c>
      <c r="E193" s="134">
        <v>40122</v>
      </c>
      <c r="F193" s="15"/>
      <c r="G193" s="15">
        <v>1009</v>
      </c>
      <c r="H193" s="15" t="s">
        <v>2008</v>
      </c>
      <c r="I193" s="15" t="s">
        <v>2009</v>
      </c>
      <c r="J193" s="15">
        <v>1</v>
      </c>
      <c r="K193" s="134">
        <v>40084</v>
      </c>
    </row>
    <row r="194" spans="1:11" x14ac:dyDescent="0.15">
      <c r="A194" s="15">
        <v>397</v>
      </c>
      <c r="B194" s="15" t="s">
        <v>263</v>
      </c>
      <c r="C194" s="15" t="s">
        <v>808</v>
      </c>
      <c r="D194" s="15">
        <v>2</v>
      </c>
      <c r="E194" s="134">
        <v>39886</v>
      </c>
      <c r="F194" s="15"/>
      <c r="G194" s="15">
        <v>1013</v>
      </c>
      <c r="H194" s="15" t="s">
        <v>2010</v>
      </c>
      <c r="I194" s="15" t="s">
        <v>2011</v>
      </c>
      <c r="J194" s="15">
        <v>2</v>
      </c>
      <c r="K194" s="134">
        <v>39740</v>
      </c>
    </row>
    <row r="195" spans="1:11" x14ac:dyDescent="0.15">
      <c r="A195" s="15">
        <v>411</v>
      </c>
      <c r="B195" s="15" t="s">
        <v>264</v>
      </c>
      <c r="C195" s="15" t="s">
        <v>809</v>
      </c>
      <c r="D195" s="15">
        <v>2</v>
      </c>
      <c r="E195" s="134">
        <v>39631</v>
      </c>
      <c r="F195" s="15"/>
      <c r="G195" s="15">
        <v>1014</v>
      </c>
      <c r="H195" s="15" t="s">
        <v>2012</v>
      </c>
      <c r="I195" s="15" t="s">
        <v>2013</v>
      </c>
      <c r="J195" s="15">
        <v>2</v>
      </c>
      <c r="K195" s="134">
        <v>39665</v>
      </c>
    </row>
    <row r="196" spans="1:11" x14ac:dyDescent="0.15">
      <c r="A196" s="15">
        <v>413</v>
      </c>
      <c r="B196" s="15" t="s">
        <v>265</v>
      </c>
      <c r="C196" s="15" t="s">
        <v>810</v>
      </c>
      <c r="D196" s="15">
        <v>2</v>
      </c>
      <c r="E196" s="134">
        <v>39681</v>
      </c>
      <c r="F196" s="15"/>
      <c r="G196" s="15">
        <v>1015</v>
      </c>
      <c r="H196" s="15" t="s">
        <v>2014</v>
      </c>
      <c r="I196" s="15" t="s">
        <v>2015</v>
      </c>
      <c r="J196" s="15">
        <v>2</v>
      </c>
      <c r="K196" s="134">
        <v>39716</v>
      </c>
    </row>
    <row r="197" spans="1:11" x14ac:dyDescent="0.15">
      <c r="A197" s="15">
        <v>415</v>
      </c>
      <c r="B197" s="15" t="s">
        <v>266</v>
      </c>
      <c r="C197" s="15" t="s">
        <v>811</v>
      </c>
      <c r="D197" s="15">
        <v>2</v>
      </c>
      <c r="E197" s="134">
        <v>39738</v>
      </c>
      <c r="F197" s="15"/>
      <c r="G197" s="15">
        <v>1016</v>
      </c>
      <c r="H197" s="15" t="s">
        <v>2016</v>
      </c>
      <c r="I197" s="15" t="s">
        <v>2017</v>
      </c>
      <c r="J197" s="15">
        <v>2</v>
      </c>
      <c r="K197" s="134">
        <v>39818</v>
      </c>
    </row>
    <row r="198" spans="1:11" x14ac:dyDescent="0.15">
      <c r="A198" s="15">
        <v>416</v>
      </c>
      <c r="B198" s="15" t="s">
        <v>812</v>
      </c>
      <c r="C198" s="15" t="s">
        <v>813</v>
      </c>
      <c r="D198" s="15">
        <v>1</v>
      </c>
      <c r="E198" s="134">
        <v>40087</v>
      </c>
      <c r="F198" s="15"/>
      <c r="G198" s="15">
        <v>1022</v>
      </c>
      <c r="H198" s="15" t="s">
        <v>2018</v>
      </c>
      <c r="I198" s="15" t="s">
        <v>2019</v>
      </c>
      <c r="J198" s="15">
        <v>2</v>
      </c>
      <c r="K198" s="134">
        <v>39683</v>
      </c>
    </row>
    <row r="199" spans="1:11" x14ac:dyDescent="0.15">
      <c r="A199" s="15">
        <v>417</v>
      </c>
      <c r="B199" s="15" t="s">
        <v>814</v>
      </c>
      <c r="C199" s="15" t="s">
        <v>815</v>
      </c>
      <c r="D199" s="15">
        <v>1</v>
      </c>
      <c r="E199" s="134">
        <v>40118</v>
      </c>
      <c r="F199" s="15"/>
      <c r="G199" s="15">
        <v>1023</v>
      </c>
      <c r="H199" s="15" t="s">
        <v>2020</v>
      </c>
      <c r="I199" s="15" t="s">
        <v>2021</v>
      </c>
      <c r="J199" s="15">
        <v>2</v>
      </c>
      <c r="K199" s="134">
        <v>39735</v>
      </c>
    </row>
    <row r="200" spans="1:11" x14ac:dyDescent="0.15">
      <c r="A200" s="15">
        <v>418</v>
      </c>
      <c r="B200" s="15" t="s">
        <v>816</v>
      </c>
      <c r="C200" s="15" t="s">
        <v>817</v>
      </c>
      <c r="D200" s="15">
        <v>1</v>
      </c>
      <c r="E200" s="134">
        <v>40001</v>
      </c>
      <c r="F200" s="15"/>
      <c r="G200" s="15">
        <v>1024</v>
      </c>
      <c r="H200" s="15" t="s">
        <v>2022</v>
      </c>
      <c r="I200" s="15" t="s">
        <v>2023</v>
      </c>
      <c r="J200" s="15">
        <v>2</v>
      </c>
      <c r="K200" s="134">
        <v>39625</v>
      </c>
    </row>
    <row r="201" spans="1:11" x14ac:dyDescent="0.15">
      <c r="A201" s="15">
        <v>421</v>
      </c>
      <c r="B201" s="15" t="s">
        <v>267</v>
      </c>
      <c r="C201" s="15" t="s">
        <v>818</v>
      </c>
      <c r="D201" s="15">
        <v>2</v>
      </c>
      <c r="E201" s="134">
        <v>39658</v>
      </c>
      <c r="F201" s="15"/>
      <c r="G201" s="15">
        <v>1027</v>
      </c>
      <c r="H201" s="15" t="s">
        <v>2024</v>
      </c>
      <c r="I201" s="15" t="s">
        <v>1221</v>
      </c>
      <c r="J201" s="15">
        <v>1</v>
      </c>
      <c r="K201" s="134">
        <v>40049</v>
      </c>
    </row>
    <row r="202" spans="1:11" x14ac:dyDescent="0.15">
      <c r="A202" s="15">
        <v>422</v>
      </c>
      <c r="B202" s="15" t="s">
        <v>268</v>
      </c>
      <c r="C202" s="15" t="s">
        <v>819</v>
      </c>
      <c r="D202" s="15">
        <v>2</v>
      </c>
      <c r="E202" s="134">
        <v>39894</v>
      </c>
      <c r="F202" s="15"/>
      <c r="G202" s="15">
        <v>1031</v>
      </c>
      <c r="H202" s="15" t="s">
        <v>2025</v>
      </c>
      <c r="I202" s="15" t="s">
        <v>2026</v>
      </c>
      <c r="J202" s="15">
        <v>1</v>
      </c>
      <c r="K202" s="134">
        <v>40162</v>
      </c>
    </row>
    <row r="203" spans="1:11" x14ac:dyDescent="0.15">
      <c r="A203" s="15">
        <v>423</v>
      </c>
      <c r="B203" s="15" t="s">
        <v>269</v>
      </c>
      <c r="C203" s="15" t="s">
        <v>820</v>
      </c>
      <c r="D203" s="15">
        <v>2</v>
      </c>
      <c r="E203" s="134">
        <v>39858</v>
      </c>
      <c r="F203" s="15"/>
      <c r="G203" s="15">
        <v>1032</v>
      </c>
      <c r="H203" s="15" t="s">
        <v>2027</v>
      </c>
      <c r="I203" s="15" t="s">
        <v>2028</v>
      </c>
      <c r="J203" s="15">
        <v>1</v>
      </c>
      <c r="K203" s="134">
        <v>40172</v>
      </c>
    </row>
    <row r="204" spans="1:11" x14ac:dyDescent="0.15">
      <c r="A204" s="15">
        <v>425</v>
      </c>
      <c r="B204" s="15" t="s">
        <v>821</v>
      </c>
      <c r="C204" s="15" t="s">
        <v>822</v>
      </c>
      <c r="D204" s="15">
        <v>1</v>
      </c>
      <c r="E204" s="134">
        <v>39923</v>
      </c>
      <c r="F204" s="15"/>
      <c r="G204" s="15">
        <v>1055</v>
      </c>
      <c r="H204" s="15" t="s">
        <v>2029</v>
      </c>
      <c r="I204" s="15" t="s">
        <v>2030</v>
      </c>
      <c r="J204" s="15">
        <v>2</v>
      </c>
      <c r="K204" s="134">
        <v>39627</v>
      </c>
    </row>
    <row r="205" spans="1:11" x14ac:dyDescent="0.15">
      <c r="A205" s="15">
        <v>426</v>
      </c>
      <c r="B205" s="15" t="s">
        <v>823</v>
      </c>
      <c r="C205" s="15" t="s">
        <v>824</v>
      </c>
      <c r="D205" s="15">
        <v>1</v>
      </c>
      <c r="E205" s="134">
        <v>40017</v>
      </c>
      <c r="F205" s="15"/>
      <c r="G205" s="15">
        <v>1056</v>
      </c>
      <c r="H205" s="15" t="s">
        <v>2031</v>
      </c>
      <c r="I205" s="15" t="s">
        <v>2032</v>
      </c>
      <c r="J205" s="15">
        <v>2</v>
      </c>
      <c r="K205" s="134">
        <v>39675</v>
      </c>
    </row>
    <row r="206" spans="1:11" x14ac:dyDescent="0.15">
      <c r="A206" s="15">
        <v>427</v>
      </c>
      <c r="B206" s="15" t="s">
        <v>825</v>
      </c>
      <c r="C206" s="15" t="s">
        <v>826</v>
      </c>
      <c r="D206" s="15">
        <v>1</v>
      </c>
      <c r="E206" s="134">
        <v>40163</v>
      </c>
      <c r="F206" s="15"/>
      <c r="G206" s="15">
        <v>1057</v>
      </c>
      <c r="H206" s="15" t="s">
        <v>2033</v>
      </c>
      <c r="I206" s="15" t="s">
        <v>2034</v>
      </c>
      <c r="J206" s="15">
        <v>1</v>
      </c>
      <c r="K206" s="134">
        <v>39972</v>
      </c>
    </row>
    <row r="207" spans="1:11" x14ac:dyDescent="0.15">
      <c r="A207" s="15">
        <v>428</v>
      </c>
      <c r="B207" s="15" t="s">
        <v>827</v>
      </c>
      <c r="C207" s="15" t="s">
        <v>828</v>
      </c>
      <c r="D207" s="15">
        <v>1</v>
      </c>
      <c r="E207" s="134">
        <v>40166</v>
      </c>
      <c r="F207" s="15"/>
      <c r="G207" s="15">
        <v>1058</v>
      </c>
      <c r="H207" s="15" t="s">
        <v>2035</v>
      </c>
      <c r="I207" s="15" t="s">
        <v>2036</v>
      </c>
      <c r="J207" s="15">
        <v>1</v>
      </c>
      <c r="K207" s="134">
        <v>40177</v>
      </c>
    </row>
    <row r="208" spans="1:11" x14ac:dyDescent="0.15">
      <c r="A208" s="15">
        <v>429</v>
      </c>
      <c r="B208" s="15" t="s">
        <v>829</v>
      </c>
      <c r="C208" s="15" t="s">
        <v>830</v>
      </c>
      <c r="D208" s="15">
        <v>1</v>
      </c>
      <c r="E208" s="134">
        <v>40026</v>
      </c>
      <c r="F208" s="15"/>
      <c r="G208" s="15">
        <v>1059</v>
      </c>
      <c r="H208" s="15" t="s">
        <v>2037</v>
      </c>
      <c r="I208" s="15" t="s">
        <v>2038</v>
      </c>
      <c r="J208" s="15">
        <v>1</v>
      </c>
      <c r="K208" s="134">
        <v>40232</v>
      </c>
    </row>
    <row r="209" spans="1:11" x14ac:dyDescent="0.15">
      <c r="A209" s="15">
        <v>442</v>
      </c>
      <c r="B209" s="15" t="s">
        <v>831</v>
      </c>
      <c r="C209" s="15" t="s">
        <v>832</v>
      </c>
      <c r="D209" s="15">
        <v>1</v>
      </c>
      <c r="E209" s="134">
        <v>40213</v>
      </c>
      <c r="F209" s="15"/>
      <c r="G209" s="15">
        <v>1060</v>
      </c>
      <c r="H209" s="15" t="s">
        <v>2039</v>
      </c>
      <c r="I209" s="15" t="s">
        <v>2040</v>
      </c>
      <c r="J209" s="15">
        <v>1</v>
      </c>
      <c r="K209" s="134">
        <v>40121</v>
      </c>
    </row>
    <row r="210" spans="1:11" x14ac:dyDescent="0.15">
      <c r="A210" s="15">
        <v>443</v>
      </c>
      <c r="B210" s="15" t="s">
        <v>833</v>
      </c>
      <c r="C210" s="15" t="s">
        <v>834</v>
      </c>
      <c r="D210" s="15">
        <v>1</v>
      </c>
      <c r="E210" s="134">
        <v>40051</v>
      </c>
      <c r="F210" s="15"/>
      <c r="G210" s="15">
        <v>1061</v>
      </c>
      <c r="H210" s="15" t="s">
        <v>2041</v>
      </c>
      <c r="I210" s="15" t="s">
        <v>2042</v>
      </c>
      <c r="J210" s="15">
        <v>1</v>
      </c>
      <c r="K210" s="134">
        <v>40147</v>
      </c>
    </row>
    <row r="211" spans="1:11" x14ac:dyDescent="0.15">
      <c r="A211" s="15">
        <v>444</v>
      </c>
      <c r="B211" s="15" t="s">
        <v>835</v>
      </c>
      <c r="C211" s="15" t="s">
        <v>836</v>
      </c>
      <c r="D211" s="15">
        <v>1</v>
      </c>
      <c r="E211" s="134">
        <v>39938</v>
      </c>
      <c r="F211" s="15"/>
      <c r="G211" s="15">
        <v>1062</v>
      </c>
      <c r="H211" s="15" t="s">
        <v>2043</v>
      </c>
      <c r="I211" s="15" t="s">
        <v>2044</v>
      </c>
      <c r="J211" s="15">
        <v>1</v>
      </c>
      <c r="K211" s="134">
        <v>39951</v>
      </c>
    </row>
    <row r="212" spans="1:11" x14ac:dyDescent="0.15">
      <c r="A212" s="15">
        <v>445</v>
      </c>
      <c r="B212" s="15" t="s">
        <v>837</v>
      </c>
      <c r="C212" s="15" t="s">
        <v>838</v>
      </c>
      <c r="D212" s="15">
        <v>1</v>
      </c>
      <c r="E212" s="134">
        <v>40055</v>
      </c>
      <c r="F212" s="15"/>
      <c r="G212" s="15">
        <v>1071</v>
      </c>
      <c r="H212" s="15" t="s">
        <v>2045</v>
      </c>
      <c r="I212" s="15" t="s">
        <v>2046</v>
      </c>
      <c r="J212" s="15">
        <v>1</v>
      </c>
      <c r="K212" s="134">
        <v>40188</v>
      </c>
    </row>
    <row r="213" spans="1:11" x14ac:dyDescent="0.15">
      <c r="A213" s="15">
        <v>446</v>
      </c>
      <c r="B213" s="15" t="s">
        <v>839</v>
      </c>
      <c r="C213" s="15" t="s">
        <v>840</v>
      </c>
      <c r="D213" s="15">
        <v>2</v>
      </c>
      <c r="E213" s="134">
        <v>39621</v>
      </c>
      <c r="F213" s="15"/>
      <c r="G213" s="15">
        <v>1072</v>
      </c>
      <c r="H213" s="15" t="s">
        <v>2047</v>
      </c>
      <c r="I213" s="15" t="s">
        <v>2048</v>
      </c>
      <c r="J213" s="15">
        <v>1</v>
      </c>
      <c r="K213" s="134">
        <v>40151</v>
      </c>
    </row>
    <row r="214" spans="1:11" x14ac:dyDescent="0.15">
      <c r="A214" s="15">
        <v>447</v>
      </c>
      <c r="B214" s="15" t="s">
        <v>841</v>
      </c>
      <c r="C214" s="15" t="s">
        <v>842</v>
      </c>
      <c r="D214" s="15">
        <v>1</v>
      </c>
      <c r="E214" s="134">
        <v>40001</v>
      </c>
      <c r="F214" s="15"/>
      <c r="G214" s="15">
        <v>1073</v>
      </c>
      <c r="H214" s="15" t="s">
        <v>2049</v>
      </c>
      <c r="I214" s="15" t="s">
        <v>2050</v>
      </c>
      <c r="J214" s="15">
        <v>1</v>
      </c>
      <c r="K214" s="134">
        <v>39952</v>
      </c>
    </row>
    <row r="215" spans="1:11" x14ac:dyDescent="0.15">
      <c r="A215" s="15">
        <v>480</v>
      </c>
      <c r="B215" s="15" t="s">
        <v>270</v>
      </c>
      <c r="C215" s="15" t="s">
        <v>843</v>
      </c>
      <c r="D215" s="15">
        <v>2</v>
      </c>
      <c r="E215" s="134">
        <v>39632</v>
      </c>
      <c r="F215" s="15"/>
      <c r="G215" s="15">
        <v>1076</v>
      </c>
      <c r="H215" s="15" t="s">
        <v>2051</v>
      </c>
      <c r="I215" s="15" t="s">
        <v>2052</v>
      </c>
      <c r="J215" s="15">
        <v>2</v>
      </c>
      <c r="K215" s="134">
        <v>39777</v>
      </c>
    </row>
    <row r="216" spans="1:11" x14ac:dyDescent="0.15">
      <c r="A216" s="15">
        <v>481</v>
      </c>
      <c r="B216" s="15" t="s">
        <v>271</v>
      </c>
      <c r="C216" s="15" t="s">
        <v>844</v>
      </c>
      <c r="D216" s="15">
        <v>2</v>
      </c>
      <c r="E216" s="134">
        <v>39704</v>
      </c>
      <c r="F216" s="15"/>
      <c r="G216" s="15">
        <v>1078</v>
      </c>
      <c r="H216" s="15" t="s">
        <v>2053</v>
      </c>
      <c r="I216" s="15" t="s">
        <v>2054</v>
      </c>
      <c r="J216" s="15">
        <v>2</v>
      </c>
      <c r="K216" s="134">
        <v>39722</v>
      </c>
    </row>
    <row r="217" spans="1:11" x14ac:dyDescent="0.15">
      <c r="A217" s="15">
        <v>482</v>
      </c>
      <c r="B217" s="15" t="s">
        <v>272</v>
      </c>
      <c r="C217" s="15" t="s">
        <v>845</v>
      </c>
      <c r="D217" s="15">
        <v>2</v>
      </c>
      <c r="E217" s="134">
        <v>39654</v>
      </c>
      <c r="F217" s="15"/>
      <c r="G217" s="15">
        <v>1079</v>
      </c>
      <c r="H217" s="15" t="s">
        <v>2055</v>
      </c>
      <c r="I217" s="15" t="s">
        <v>2056</v>
      </c>
      <c r="J217" s="15">
        <v>1</v>
      </c>
      <c r="K217" s="134">
        <v>39984</v>
      </c>
    </row>
    <row r="218" spans="1:11" x14ac:dyDescent="0.15">
      <c r="A218" s="15">
        <v>483</v>
      </c>
      <c r="B218" s="15" t="s">
        <v>846</v>
      </c>
      <c r="C218" s="15" t="s">
        <v>847</v>
      </c>
      <c r="D218" s="15">
        <v>1</v>
      </c>
      <c r="E218" s="134">
        <v>40062</v>
      </c>
      <c r="F218" s="15"/>
      <c r="G218" s="15">
        <v>1080</v>
      </c>
      <c r="H218" s="15" t="s">
        <v>2057</v>
      </c>
      <c r="I218" s="15" t="s">
        <v>2058</v>
      </c>
      <c r="J218" s="15">
        <v>1</v>
      </c>
      <c r="K218" s="134">
        <v>40200</v>
      </c>
    </row>
    <row r="219" spans="1:11" x14ac:dyDescent="0.15">
      <c r="A219" s="15">
        <v>484</v>
      </c>
      <c r="B219" s="15" t="s">
        <v>848</v>
      </c>
      <c r="C219" s="15" t="s">
        <v>849</v>
      </c>
      <c r="D219" s="15">
        <v>1</v>
      </c>
      <c r="E219" s="134">
        <v>39965</v>
      </c>
      <c r="F219" s="15"/>
      <c r="G219" s="15">
        <v>1081</v>
      </c>
      <c r="H219" s="15" t="s">
        <v>2059</v>
      </c>
      <c r="I219" s="15" t="s">
        <v>2060</v>
      </c>
      <c r="J219" s="15">
        <v>1</v>
      </c>
      <c r="K219" s="134">
        <v>39974</v>
      </c>
    </row>
    <row r="220" spans="1:11" x14ac:dyDescent="0.15">
      <c r="A220" s="15">
        <v>485</v>
      </c>
      <c r="B220" s="15" t="s">
        <v>850</v>
      </c>
      <c r="C220" s="15" t="s">
        <v>851</v>
      </c>
      <c r="D220" s="15">
        <v>1</v>
      </c>
      <c r="E220" s="134">
        <v>40212</v>
      </c>
      <c r="F220" s="15"/>
      <c r="G220" s="15">
        <v>1083</v>
      </c>
      <c r="H220" s="15" t="s">
        <v>2061</v>
      </c>
      <c r="I220" s="15" t="s">
        <v>2062</v>
      </c>
      <c r="J220" s="15">
        <v>1</v>
      </c>
      <c r="K220" s="134">
        <v>39966</v>
      </c>
    </row>
    <row r="221" spans="1:11" x14ac:dyDescent="0.15">
      <c r="A221" s="15">
        <v>486</v>
      </c>
      <c r="B221" s="15" t="s">
        <v>852</v>
      </c>
      <c r="C221" s="15" t="s">
        <v>853</v>
      </c>
      <c r="D221" s="15">
        <v>1</v>
      </c>
      <c r="E221" s="134">
        <v>40069</v>
      </c>
      <c r="F221" s="15"/>
      <c r="G221" s="15">
        <v>1084</v>
      </c>
      <c r="H221" s="15" t="s">
        <v>2063</v>
      </c>
      <c r="I221" s="15" t="s">
        <v>2064</v>
      </c>
      <c r="J221" s="15">
        <v>1</v>
      </c>
      <c r="K221" s="134">
        <v>40221</v>
      </c>
    </row>
    <row r="222" spans="1:11" x14ac:dyDescent="0.15">
      <c r="A222" s="15">
        <v>487</v>
      </c>
      <c r="B222" s="15" t="s">
        <v>854</v>
      </c>
      <c r="C222" s="15" t="s">
        <v>855</v>
      </c>
      <c r="D222" s="15">
        <v>1</v>
      </c>
      <c r="E222" s="134">
        <v>40204</v>
      </c>
      <c r="F222" s="15"/>
      <c r="G222" s="15">
        <v>1085</v>
      </c>
      <c r="H222" s="15" t="s">
        <v>2065</v>
      </c>
      <c r="I222" s="15" t="s">
        <v>2066</v>
      </c>
      <c r="J222" s="15">
        <v>1</v>
      </c>
      <c r="K222" s="134">
        <v>40174</v>
      </c>
    </row>
    <row r="223" spans="1:11" x14ac:dyDescent="0.15">
      <c r="A223" s="15">
        <v>488</v>
      </c>
      <c r="B223" s="15" t="s">
        <v>856</v>
      </c>
      <c r="C223" s="15" t="s">
        <v>857</v>
      </c>
      <c r="D223" s="15">
        <v>1</v>
      </c>
      <c r="E223" s="134">
        <v>40017</v>
      </c>
      <c r="F223" s="15"/>
      <c r="G223" s="15">
        <v>1086</v>
      </c>
      <c r="H223" s="15" t="s">
        <v>2067</v>
      </c>
      <c r="I223" s="15" t="s">
        <v>2068</v>
      </c>
      <c r="J223" s="15">
        <v>1</v>
      </c>
      <c r="K223" s="134">
        <v>40253</v>
      </c>
    </row>
    <row r="224" spans="1:11" x14ac:dyDescent="0.15">
      <c r="A224" s="15">
        <v>489</v>
      </c>
      <c r="B224" s="15" t="s">
        <v>858</v>
      </c>
      <c r="C224" s="15" t="s">
        <v>859</v>
      </c>
      <c r="D224" s="15">
        <v>1</v>
      </c>
      <c r="E224" s="134">
        <v>39987</v>
      </c>
      <c r="F224" s="15"/>
      <c r="G224" s="15">
        <v>1093</v>
      </c>
      <c r="H224" s="15" t="s">
        <v>2069</v>
      </c>
      <c r="I224" s="15" t="s">
        <v>2070</v>
      </c>
      <c r="J224" s="15">
        <v>2</v>
      </c>
      <c r="K224" s="134">
        <v>39709</v>
      </c>
    </row>
    <row r="225" spans="1:11" x14ac:dyDescent="0.15">
      <c r="A225" s="15">
        <v>510</v>
      </c>
      <c r="B225" s="15" t="s">
        <v>860</v>
      </c>
      <c r="C225" s="15" t="s">
        <v>861</v>
      </c>
      <c r="D225" s="15">
        <v>2</v>
      </c>
      <c r="E225" s="134">
        <v>39883</v>
      </c>
      <c r="F225" s="15"/>
      <c r="G225" s="15">
        <v>1094</v>
      </c>
      <c r="H225" s="15" t="s">
        <v>2071</v>
      </c>
      <c r="I225" s="15" t="s">
        <v>2072</v>
      </c>
      <c r="J225" s="15">
        <v>2</v>
      </c>
      <c r="K225" s="134">
        <v>39822</v>
      </c>
    </row>
    <row r="226" spans="1:11" x14ac:dyDescent="0.15">
      <c r="A226" s="15">
        <v>511</v>
      </c>
      <c r="B226" s="15" t="s">
        <v>862</v>
      </c>
      <c r="C226" s="15" t="s">
        <v>863</v>
      </c>
      <c r="D226" s="15">
        <v>2</v>
      </c>
      <c r="E226" s="134">
        <v>39759</v>
      </c>
      <c r="F226" s="15"/>
      <c r="G226" s="15">
        <v>1095</v>
      </c>
      <c r="H226" s="15" t="s">
        <v>2073</v>
      </c>
      <c r="I226" s="15" t="s">
        <v>2074</v>
      </c>
      <c r="J226" s="15">
        <v>2</v>
      </c>
      <c r="K226" s="134">
        <v>39668</v>
      </c>
    </row>
    <row r="227" spans="1:11" x14ac:dyDescent="0.15">
      <c r="A227" s="15">
        <v>523</v>
      </c>
      <c r="B227" s="15" t="s">
        <v>273</v>
      </c>
      <c r="C227" s="15" t="s">
        <v>864</v>
      </c>
      <c r="D227" s="15">
        <v>2</v>
      </c>
      <c r="E227" s="134">
        <v>39843</v>
      </c>
      <c r="F227" s="15"/>
      <c r="G227" s="15">
        <v>1096</v>
      </c>
      <c r="H227" s="15" t="s">
        <v>2075</v>
      </c>
      <c r="I227" s="15" t="s">
        <v>2076</v>
      </c>
      <c r="J227" s="15">
        <v>2</v>
      </c>
      <c r="K227" s="134">
        <v>39644</v>
      </c>
    </row>
    <row r="228" spans="1:11" x14ac:dyDescent="0.15">
      <c r="A228" s="15">
        <v>524</v>
      </c>
      <c r="B228" s="15" t="s">
        <v>274</v>
      </c>
      <c r="C228" s="15" t="s">
        <v>865</v>
      </c>
      <c r="D228" s="15">
        <v>2</v>
      </c>
      <c r="E228" s="134">
        <v>39665</v>
      </c>
      <c r="F228" s="15"/>
      <c r="G228" s="15">
        <v>1101</v>
      </c>
      <c r="H228" s="15" t="s">
        <v>2077</v>
      </c>
      <c r="I228" s="15" t="s">
        <v>2078</v>
      </c>
      <c r="J228" s="15">
        <v>2</v>
      </c>
      <c r="K228" s="134">
        <v>39634</v>
      </c>
    </row>
    <row r="229" spans="1:11" x14ac:dyDescent="0.15">
      <c r="A229" s="15">
        <v>525</v>
      </c>
      <c r="B229" s="15" t="s">
        <v>275</v>
      </c>
      <c r="C229" s="15" t="s">
        <v>866</v>
      </c>
      <c r="D229" s="15">
        <v>2</v>
      </c>
      <c r="E229" s="134">
        <v>39679</v>
      </c>
      <c r="F229" s="15"/>
      <c r="G229" s="15">
        <v>1102</v>
      </c>
      <c r="H229" s="15" t="s">
        <v>2079</v>
      </c>
      <c r="I229" s="15" t="s">
        <v>2080</v>
      </c>
      <c r="J229" s="15">
        <v>2</v>
      </c>
      <c r="K229" s="134">
        <v>39692</v>
      </c>
    </row>
    <row r="230" spans="1:11" x14ac:dyDescent="0.15">
      <c r="A230" s="15">
        <v>526</v>
      </c>
      <c r="B230" s="15" t="s">
        <v>276</v>
      </c>
      <c r="C230" s="15" t="s">
        <v>867</v>
      </c>
      <c r="D230" s="15">
        <v>2</v>
      </c>
      <c r="E230" s="134">
        <v>39715</v>
      </c>
      <c r="F230" s="15"/>
      <c r="G230" s="15">
        <v>1103</v>
      </c>
      <c r="H230" s="15" t="s">
        <v>2081</v>
      </c>
      <c r="I230" s="15" t="s">
        <v>2082</v>
      </c>
      <c r="J230" s="15">
        <v>2</v>
      </c>
      <c r="K230" s="134">
        <v>39707</v>
      </c>
    </row>
    <row r="231" spans="1:11" x14ac:dyDescent="0.15">
      <c r="A231" s="15">
        <v>527</v>
      </c>
      <c r="B231" s="15" t="s">
        <v>277</v>
      </c>
      <c r="C231" s="15" t="s">
        <v>868</v>
      </c>
      <c r="D231" s="15">
        <v>2</v>
      </c>
      <c r="E231" s="134">
        <v>39696</v>
      </c>
      <c r="F231" s="15"/>
      <c r="G231" s="15">
        <v>1104</v>
      </c>
      <c r="H231" s="15" t="s">
        <v>2083</v>
      </c>
      <c r="I231" s="15" t="s">
        <v>2084</v>
      </c>
      <c r="J231" s="15">
        <v>2</v>
      </c>
      <c r="K231" s="134">
        <v>39807</v>
      </c>
    </row>
    <row r="232" spans="1:11" x14ac:dyDescent="0.15">
      <c r="A232" s="15">
        <v>529</v>
      </c>
      <c r="B232" s="15" t="s">
        <v>869</v>
      </c>
      <c r="C232" s="15" t="s">
        <v>870</v>
      </c>
      <c r="D232" s="15">
        <v>1</v>
      </c>
      <c r="E232" s="134">
        <v>40030</v>
      </c>
      <c r="F232" s="15"/>
      <c r="G232" s="15">
        <v>1106</v>
      </c>
      <c r="H232" s="15" t="s">
        <v>2085</v>
      </c>
      <c r="I232" s="15" t="s">
        <v>2086</v>
      </c>
      <c r="J232" s="15">
        <v>2</v>
      </c>
      <c r="K232" s="134">
        <v>39845</v>
      </c>
    </row>
    <row r="233" spans="1:11" x14ac:dyDescent="0.15">
      <c r="A233" s="15">
        <v>530</v>
      </c>
      <c r="B233" s="15" t="s">
        <v>871</v>
      </c>
      <c r="C233" s="15" t="s">
        <v>872</v>
      </c>
      <c r="D233" s="15">
        <v>1</v>
      </c>
      <c r="E233" s="134">
        <v>40158</v>
      </c>
      <c r="F233" s="15"/>
      <c r="G233" s="15">
        <v>1107</v>
      </c>
      <c r="H233" s="15" t="s">
        <v>2087</v>
      </c>
      <c r="I233" s="15" t="s">
        <v>2088</v>
      </c>
      <c r="J233" s="15">
        <v>2</v>
      </c>
      <c r="K233" s="134">
        <v>39866</v>
      </c>
    </row>
    <row r="234" spans="1:11" x14ac:dyDescent="0.15">
      <c r="A234" s="15">
        <v>542</v>
      </c>
      <c r="B234" s="15" t="s">
        <v>278</v>
      </c>
      <c r="C234" s="15" t="s">
        <v>873</v>
      </c>
      <c r="D234" s="15">
        <v>2</v>
      </c>
      <c r="E234" s="134">
        <v>39615</v>
      </c>
      <c r="F234" s="15"/>
      <c r="G234" s="15">
        <v>1108</v>
      </c>
      <c r="H234" s="15" t="s">
        <v>2089</v>
      </c>
      <c r="I234" s="15" t="s">
        <v>2090</v>
      </c>
      <c r="J234" s="15">
        <v>1</v>
      </c>
      <c r="K234" s="134">
        <v>40201</v>
      </c>
    </row>
    <row r="235" spans="1:11" x14ac:dyDescent="0.15">
      <c r="A235" s="15">
        <v>544</v>
      </c>
      <c r="B235" s="15" t="s">
        <v>279</v>
      </c>
      <c r="C235" s="15" t="s">
        <v>874</v>
      </c>
      <c r="D235" s="15">
        <v>2</v>
      </c>
      <c r="E235" s="134">
        <v>39870</v>
      </c>
      <c r="F235" s="15"/>
      <c r="G235" s="15">
        <v>1109</v>
      </c>
      <c r="H235" s="15" t="s">
        <v>2091</v>
      </c>
      <c r="I235" s="15" t="s">
        <v>2092</v>
      </c>
      <c r="J235" s="15">
        <v>1</v>
      </c>
      <c r="K235" s="134">
        <v>40209</v>
      </c>
    </row>
    <row r="236" spans="1:11" x14ac:dyDescent="0.15">
      <c r="A236" s="15">
        <v>545</v>
      </c>
      <c r="B236" s="15" t="s">
        <v>280</v>
      </c>
      <c r="C236" s="15" t="s">
        <v>875</v>
      </c>
      <c r="D236" s="15">
        <v>2</v>
      </c>
      <c r="E236" s="134">
        <v>39658</v>
      </c>
      <c r="F236" s="15"/>
      <c r="G236" s="15">
        <v>1110</v>
      </c>
      <c r="H236" s="15" t="s">
        <v>2093</v>
      </c>
      <c r="I236" s="15" t="s">
        <v>2094</v>
      </c>
      <c r="J236" s="15">
        <v>1</v>
      </c>
      <c r="K236" s="134">
        <v>39994</v>
      </c>
    </row>
    <row r="237" spans="1:11" x14ac:dyDescent="0.15">
      <c r="A237" s="15">
        <v>546</v>
      </c>
      <c r="B237" s="15" t="s">
        <v>876</v>
      </c>
      <c r="C237" s="15" t="s">
        <v>877</v>
      </c>
      <c r="D237" s="15">
        <v>1</v>
      </c>
      <c r="E237" s="134">
        <v>40081</v>
      </c>
      <c r="F237" s="15"/>
      <c r="G237" s="15">
        <v>1111</v>
      </c>
      <c r="H237" s="15" t="s">
        <v>2095</v>
      </c>
      <c r="I237" s="15" t="s">
        <v>2096</v>
      </c>
      <c r="J237" s="15">
        <v>1</v>
      </c>
      <c r="K237" s="134">
        <v>40119</v>
      </c>
    </row>
    <row r="238" spans="1:11" x14ac:dyDescent="0.15">
      <c r="A238" s="15">
        <v>547</v>
      </c>
      <c r="B238" s="15" t="s">
        <v>878</v>
      </c>
      <c r="C238" s="15" t="s">
        <v>879</v>
      </c>
      <c r="D238" s="15">
        <v>1</v>
      </c>
      <c r="E238" s="134">
        <v>40032</v>
      </c>
      <c r="F238" s="15"/>
      <c r="G238" s="15">
        <v>1118</v>
      </c>
      <c r="H238" s="15" t="s">
        <v>2097</v>
      </c>
      <c r="I238" s="15" t="s">
        <v>2098</v>
      </c>
      <c r="J238" s="15">
        <v>2</v>
      </c>
      <c r="K238" s="134">
        <v>39543</v>
      </c>
    </row>
    <row r="239" spans="1:11" x14ac:dyDescent="0.15">
      <c r="A239" s="15">
        <v>551</v>
      </c>
      <c r="B239" s="15" t="s">
        <v>880</v>
      </c>
      <c r="C239" s="15" t="s">
        <v>881</v>
      </c>
      <c r="D239" s="15">
        <v>1</v>
      </c>
      <c r="E239" s="134">
        <v>40182</v>
      </c>
      <c r="F239" s="15"/>
      <c r="G239" s="15">
        <v>1120</v>
      </c>
      <c r="H239" s="15" t="s">
        <v>2099</v>
      </c>
      <c r="I239" s="15" t="s">
        <v>2100</v>
      </c>
      <c r="J239" s="15">
        <v>1</v>
      </c>
      <c r="K239" s="134">
        <v>40267</v>
      </c>
    </row>
    <row r="240" spans="1:11" x14ac:dyDescent="0.15">
      <c r="A240" s="15">
        <v>563</v>
      </c>
      <c r="B240" s="15" t="s">
        <v>281</v>
      </c>
      <c r="C240" s="15" t="s">
        <v>882</v>
      </c>
      <c r="D240" s="15">
        <v>2</v>
      </c>
      <c r="E240" s="134">
        <v>39672</v>
      </c>
      <c r="F240" s="15"/>
      <c r="G240" s="15">
        <v>1141</v>
      </c>
      <c r="H240" s="15" t="s">
        <v>2101</v>
      </c>
      <c r="I240" s="15" t="s">
        <v>2102</v>
      </c>
      <c r="J240" s="15">
        <v>2</v>
      </c>
      <c r="K240" s="134">
        <v>39546</v>
      </c>
    </row>
    <row r="241" spans="1:11" x14ac:dyDescent="0.15">
      <c r="A241" s="15">
        <v>564</v>
      </c>
      <c r="B241" s="15" t="s">
        <v>282</v>
      </c>
      <c r="C241" s="15" t="s">
        <v>883</v>
      </c>
      <c r="D241" s="15">
        <v>2</v>
      </c>
      <c r="E241" s="134">
        <v>39856</v>
      </c>
      <c r="F241" s="15"/>
      <c r="G241" s="15">
        <v>1142</v>
      </c>
      <c r="H241" s="15" t="s">
        <v>2103</v>
      </c>
      <c r="I241" s="15" t="s">
        <v>2104</v>
      </c>
      <c r="J241" s="15">
        <v>2</v>
      </c>
      <c r="K241" s="134">
        <v>39748</v>
      </c>
    </row>
    <row r="242" spans="1:11" x14ac:dyDescent="0.15">
      <c r="A242" s="15">
        <v>565</v>
      </c>
      <c r="B242" s="15" t="s">
        <v>283</v>
      </c>
      <c r="C242" s="15" t="s">
        <v>884</v>
      </c>
      <c r="D242" s="15">
        <v>2</v>
      </c>
      <c r="E242" s="134">
        <v>39709</v>
      </c>
      <c r="F242" s="15"/>
      <c r="G242" s="15">
        <v>1143</v>
      </c>
      <c r="H242" s="15" t="s">
        <v>2105</v>
      </c>
      <c r="I242" s="15" t="s">
        <v>2106</v>
      </c>
      <c r="J242" s="15">
        <v>2</v>
      </c>
      <c r="K242" s="134">
        <v>39757</v>
      </c>
    </row>
    <row r="243" spans="1:11" x14ac:dyDescent="0.15">
      <c r="A243" s="15">
        <v>566</v>
      </c>
      <c r="B243" s="15" t="s">
        <v>284</v>
      </c>
      <c r="C243" s="15" t="s">
        <v>885</v>
      </c>
      <c r="D243" s="15">
        <v>2</v>
      </c>
      <c r="E243" s="134">
        <v>39804</v>
      </c>
      <c r="F243" s="15"/>
      <c r="G243" s="15">
        <v>1144</v>
      </c>
      <c r="H243" s="15" t="s">
        <v>2107</v>
      </c>
      <c r="I243" s="15" t="s">
        <v>2108</v>
      </c>
      <c r="J243" s="15">
        <v>1</v>
      </c>
      <c r="K243" s="134">
        <v>40095</v>
      </c>
    </row>
    <row r="244" spans="1:11" x14ac:dyDescent="0.15">
      <c r="A244" s="15">
        <v>567</v>
      </c>
      <c r="B244" s="15" t="s">
        <v>285</v>
      </c>
      <c r="C244" s="15" t="s">
        <v>886</v>
      </c>
      <c r="D244" s="15">
        <v>2</v>
      </c>
      <c r="E244" s="134">
        <v>39763</v>
      </c>
      <c r="F244" s="15"/>
      <c r="G244" s="15">
        <v>1168</v>
      </c>
      <c r="H244" s="15" t="s">
        <v>2109</v>
      </c>
      <c r="I244" s="15" t="s">
        <v>2110</v>
      </c>
      <c r="J244" s="15">
        <v>1</v>
      </c>
      <c r="K244" s="134">
        <v>40097</v>
      </c>
    </row>
    <row r="245" spans="1:11" x14ac:dyDescent="0.15">
      <c r="A245" s="15">
        <v>568</v>
      </c>
      <c r="B245" s="15" t="s">
        <v>286</v>
      </c>
      <c r="C245" s="15" t="s">
        <v>887</v>
      </c>
      <c r="D245" s="15">
        <v>2</v>
      </c>
      <c r="E245" s="134">
        <v>39743</v>
      </c>
      <c r="F245" s="15"/>
      <c r="G245" s="15">
        <v>1187</v>
      </c>
      <c r="H245" s="15" t="s">
        <v>2111</v>
      </c>
      <c r="I245" s="15" t="s">
        <v>2112</v>
      </c>
      <c r="J245" s="15">
        <v>2</v>
      </c>
      <c r="K245" s="134">
        <v>39822</v>
      </c>
    </row>
    <row r="246" spans="1:11" x14ac:dyDescent="0.15">
      <c r="A246" s="15">
        <v>569</v>
      </c>
      <c r="B246" s="15" t="s">
        <v>287</v>
      </c>
      <c r="C246" s="15" t="s">
        <v>888</v>
      </c>
      <c r="D246" s="15">
        <v>2</v>
      </c>
      <c r="E246" s="134">
        <v>39555</v>
      </c>
      <c r="F246" s="15"/>
      <c r="G246" s="15">
        <v>1188</v>
      </c>
      <c r="H246" s="15" t="s">
        <v>2113</v>
      </c>
      <c r="I246" s="15" t="s">
        <v>2114</v>
      </c>
      <c r="J246" s="15">
        <v>2</v>
      </c>
      <c r="K246" s="134">
        <v>39806</v>
      </c>
    </row>
    <row r="247" spans="1:11" x14ac:dyDescent="0.15">
      <c r="A247" s="15">
        <v>570</v>
      </c>
      <c r="B247" s="15" t="s">
        <v>288</v>
      </c>
      <c r="C247" s="15" t="s">
        <v>889</v>
      </c>
      <c r="D247" s="15">
        <v>2</v>
      </c>
      <c r="E247" s="134">
        <v>39862</v>
      </c>
      <c r="F247" s="15"/>
      <c r="G247" s="15">
        <v>1189</v>
      </c>
      <c r="H247" s="15" t="s">
        <v>2115</v>
      </c>
      <c r="I247" s="15" t="s">
        <v>2116</v>
      </c>
      <c r="J247" s="15">
        <v>1</v>
      </c>
      <c r="K247" s="134">
        <v>40091</v>
      </c>
    </row>
    <row r="248" spans="1:11" x14ac:dyDescent="0.15">
      <c r="A248" s="15">
        <v>571</v>
      </c>
      <c r="B248" s="15" t="s">
        <v>890</v>
      </c>
      <c r="C248" s="15" t="s">
        <v>891</v>
      </c>
      <c r="D248" s="15">
        <v>1</v>
      </c>
      <c r="E248" s="134">
        <v>40035</v>
      </c>
      <c r="F248" s="15"/>
      <c r="G248" s="15">
        <v>1197</v>
      </c>
      <c r="H248" s="15" t="s">
        <v>2117</v>
      </c>
      <c r="I248" s="15" t="s">
        <v>2118</v>
      </c>
      <c r="J248" s="15">
        <v>1</v>
      </c>
      <c r="K248" s="134">
        <v>40221</v>
      </c>
    </row>
    <row r="249" spans="1:11" x14ac:dyDescent="0.15">
      <c r="A249" s="15">
        <v>572</v>
      </c>
      <c r="B249" s="15" t="s">
        <v>892</v>
      </c>
      <c r="C249" s="15" t="s">
        <v>893</v>
      </c>
      <c r="D249" s="15">
        <v>1</v>
      </c>
      <c r="E249" s="134">
        <v>40110</v>
      </c>
      <c r="F249" s="15"/>
      <c r="G249" s="15">
        <v>1198</v>
      </c>
      <c r="H249" s="15" t="s">
        <v>2119</v>
      </c>
      <c r="I249" s="15" t="s">
        <v>2120</v>
      </c>
      <c r="J249" s="15">
        <v>1</v>
      </c>
      <c r="K249" s="134">
        <v>40050</v>
      </c>
    </row>
    <row r="250" spans="1:11" x14ac:dyDescent="0.15">
      <c r="A250" s="15">
        <v>573</v>
      </c>
      <c r="B250" s="15" t="s">
        <v>894</v>
      </c>
      <c r="C250" s="15" t="s">
        <v>895</v>
      </c>
      <c r="D250" s="15">
        <v>1</v>
      </c>
      <c r="E250" s="134">
        <v>40083</v>
      </c>
      <c r="F250" s="15"/>
      <c r="G250" s="15">
        <v>1199</v>
      </c>
      <c r="H250" s="15" t="s">
        <v>2121</v>
      </c>
      <c r="I250" s="15" t="s">
        <v>2122</v>
      </c>
      <c r="J250" s="15">
        <v>1</v>
      </c>
      <c r="K250" s="134">
        <v>40078</v>
      </c>
    </row>
    <row r="251" spans="1:11" x14ac:dyDescent="0.15">
      <c r="A251" s="15">
        <v>574</v>
      </c>
      <c r="B251" s="15" t="s">
        <v>896</v>
      </c>
      <c r="C251" s="15" t="s">
        <v>897</v>
      </c>
      <c r="D251" s="15">
        <v>1</v>
      </c>
      <c r="E251" s="134">
        <v>40091</v>
      </c>
      <c r="F251" s="15"/>
      <c r="G251" s="15">
        <v>1200</v>
      </c>
      <c r="H251" s="15" t="s">
        <v>2123</v>
      </c>
      <c r="I251" s="15" t="s">
        <v>2124</v>
      </c>
      <c r="J251" s="15">
        <v>1</v>
      </c>
      <c r="K251" s="134">
        <v>40080</v>
      </c>
    </row>
    <row r="252" spans="1:11" x14ac:dyDescent="0.15">
      <c r="A252" s="15">
        <v>575</v>
      </c>
      <c r="B252" s="15" t="s">
        <v>898</v>
      </c>
      <c r="C252" s="15" t="s">
        <v>899</v>
      </c>
      <c r="D252" s="15">
        <v>1</v>
      </c>
      <c r="E252" s="134">
        <v>39931</v>
      </c>
      <c r="F252" s="15"/>
      <c r="G252" s="15">
        <v>1201</v>
      </c>
      <c r="H252" s="15" t="s">
        <v>2125</v>
      </c>
      <c r="I252" s="15" t="s">
        <v>2126</v>
      </c>
      <c r="J252" s="15">
        <v>1</v>
      </c>
      <c r="K252" s="134">
        <v>40072</v>
      </c>
    </row>
    <row r="253" spans="1:11" x14ac:dyDescent="0.15">
      <c r="A253" s="15">
        <v>593</v>
      </c>
      <c r="B253" s="15" t="s">
        <v>289</v>
      </c>
      <c r="C253" s="15" t="s">
        <v>900</v>
      </c>
      <c r="D253" s="15">
        <v>2</v>
      </c>
      <c r="E253" s="134">
        <v>39699</v>
      </c>
      <c r="F253" s="15"/>
      <c r="G253" s="15">
        <v>1202</v>
      </c>
      <c r="H253" s="15" t="s">
        <v>2127</v>
      </c>
      <c r="I253" s="15" t="s">
        <v>2128</v>
      </c>
      <c r="J253" s="15">
        <v>1</v>
      </c>
      <c r="K253" s="134">
        <v>39999</v>
      </c>
    </row>
    <row r="254" spans="1:11" x14ac:dyDescent="0.15">
      <c r="A254" s="15">
        <v>594</v>
      </c>
      <c r="B254" s="15" t="s">
        <v>290</v>
      </c>
      <c r="C254" s="15" t="s">
        <v>901</v>
      </c>
      <c r="D254" s="15">
        <v>2</v>
      </c>
      <c r="E254" s="134">
        <v>39801</v>
      </c>
      <c r="F254" s="15"/>
      <c r="G254" s="15">
        <v>1206</v>
      </c>
      <c r="H254" s="15" t="s">
        <v>2129</v>
      </c>
      <c r="I254" s="15" t="s">
        <v>2130</v>
      </c>
      <c r="J254" s="15">
        <v>1</v>
      </c>
      <c r="K254" s="134">
        <v>40193</v>
      </c>
    </row>
    <row r="255" spans="1:11" x14ac:dyDescent="0.15">
      <c r="A255" s="15">
        <v>595</v>
      </c>
      <c r="B255" s="15" t="s">
        <v>291</v>
      </c>
      <c r="C255" s="15" t="s">
        <v>902</v>
      </c>
      <c r="D255" s="15">
        <v>2</v>
      </c>
      <c r="E255" s="134">
        <v>39845</v>
      </c>
      <c r="F255" s="15"/>
      <c r="G255" s="15">
        <v>1208</v>
      </c>
      <c r="H255" s="15" t="s">
        <v>2131</v>
      </c>
      <c r="I255" s="15" t="s">
        <v>2132</v>
      </c>
      <c r="J255" s="15">
        <v>1</v>
      </c>
      <c r="K255" s="134">
        <v>40253</v>
      </c>
    </row>
    <row r="256" spans="1:11" x14ac:dyDescent="0.15">
      <c r="A256" s="15">
        <v>597</v>
      </c>
      <c r="B256" s="15" t="s">
        <v>292</v>
      </c>
      <c r="C256" s="15" t="s">
        <v>903</v>
      </c>
      <c r="D256" s="15">
        <v>2</v>
      </c>
      <c r="E256" s="134">
        <v>39702</v>
      </c>
      <c r="F256" s="15"/>
      <c r="G256" s="15">
        <v>1210</v>
      </c>
      <c r="H256" s="15" t="s">
        <v>2133</v>
      </c>
      <c r="I256" s="15" t="s">
        <v>2134</v>
      </c>
      <c r="J256" s="15">
        <v>1</v>
      </c>
      <c r="K256" s="134">
        <v>40125</v>
      </c>
    </row>
    <row r="257" spans="1:11" x14ac:dyDescent="0.15">
      <c r="A257" s="15">
        <v>598</v>
      </c>
      <c r="B257" s="15" t="s">
        <v>904</v>
      </c>
      <c r="C257" s="15" t="s">
        <v>905</v>
      </c>
      <c r="D257" s="15">
        <v>2</v>
      </c>
      <c r="E257" s="134">
        <v>39547</v>
      </c>
      <c r="F257" s="15"/>
      <c r="G257" s="15">
        <v>1211</v>
      </c>
      <c r="H257" s="15" t="s">
        <v>2135</v>
      </c>
      <c r="I257" s="15" t="s">
        <v>2136</v>
      </c>
      <c r="J257" s="15">
        <v>1</v>
      </c>
      <c r="K257" s="134">
        <v>40247</v>
      </c>
    </row>
    <row r="258" spans="1:11" x14ac:dyDescent="0.15">
      <c r="A258" s="15">
        <v>599</v>
      </c>
      <c r="B258" s="15" t="s">
        <v>906</v>
      </c>
      <c r="C258" s="15" t="s">
        <v>907</v>
      </c>
      <c r="D258" s="15">
        <v>2</v>
      </c>
      <c r="E258" s="134">
        <v>39699</v>
      </c>
      <c r="F258" s="15"/>
      <c r="G258" s="15">
        <v>1217</v>
      </c>
      <c r="H258" s="15" t="s">
        <v>2137</v>
      </c>
      <c r="I258" s="15" t="s">
        <v>2138</v>
      </c>
      <c r="J258" s="15">
        <v>2</v>
      </c>
      <c r="K258" s="134">
        <v>39633</v>
      </c>
    </row>
    <row r="259" spans="1:11" x14ac:dyDescent="0.15">
      <c r="A259" s="15">
        <v>600</v>
      </c>
      <c r="B259" s="15" t="s">
        <v>908</v>
      </c>
      <c r="C259" s="15" t="s">
        <v>909</v>
      </c>
      <c r="D259" s="15">
        <v>1</v>
      </c>
      <c r="E259" s="134">
        <v>40131</v>
      </c>
      <c r="F259" s="15"/>
      <c r="G259" s="15">
        <v>1218</v>
      </c>
      <c r="H259" s="15" t="s">
        <v>2139</v>
      </c>
      <c r="I259" s="15" t="s">
        <v>2140</v>
      </c>
      <c r="J259" s="15">
        <v>2</v>
      </c>
      <c r="K259" s="134">
        <v>39604</v>
      </c>
    </row>
    <row r="260" spans="1:11" x14ac:dyDescent="0.15">
      <c r="A260" s="15">
        <v>601</v>
      </c>
      <c r="B260" s="15" t="s">
        <v>910</v>
      </c>
      <c r="C260" s="15" t="s">
        <v>911</v>
      </c>
      <c r="D260" s="15">
        <v>1</v>
      </c>
      <c r="E260" s="134">
        <v>40001</v>
      </c>
      <c r="F260" s="15"/>
      <c r="G260" s="15">
        <v>1219</v>
      </c>
      <c r="H260" s="15" t="s">
        <v>2141</v>
      </c>
      <c r="I260" s="15" t="s">
        <v>2142</v>
      </c>
      <c r="J260" s="15">
        <v>2</v>
      </c>
      <c r="K260" s="134">
        <v>39686</v>
      </c>
    </row>
    <row r="261" spans="1:11" x14ac:dyDescent="0.15">
      <c r="A261" s="15">
        <v>602</v>
      </c>
      <c r="B261" s="15" t="s">
        <v>912</v>
      </c>
      <c r="C261" s="15" t="s">
        <v>913</v>
      </c>
      <c r="D261" s="15">
        <v>1</v>
      </c>
      <c r="E261" s="134">
        <v>40028</v>
      </c>
      <c r="F261" s="15"/>
      <c r="G261" s="15">
        <v>1220</v>
      </c>
      <c r="H261" s="15" t="s">
        <v>2143</v>
      </c>
      <c r="I261" s="15" t="s">
        <v>2144</v>
      </c>
      <c r="J261" s="15">
        <v>2</v>
      </c>
      <c r="K261" s="134">
        <v>39741</v>
      </c>
    </row>
    <row r="262" spans="1:11" x14ac:dyDescent="0.15">
      <c r="A262" s="15">
        <v>603</v>
      </c>
      <c r="B262" s="15" t="s">
        <v>914</v>
      </c>
      <c r="C262" s="15" t="s">
        <v>915</v>
      </c>
      <c r="D262" s="15">
        <v>1</v>
      </c>
      <c r="E262" s="134">
        <v>39962</v>
      </c>
      <c r="F262" s="15"/>
      <c r="G262" s="15">
        <v>1237</v>
      </c>
      <c r="H262" s="15" t="s">
        <v>2145</v>
      </c>
      <c r="I262" s="15" t="s">
        <v>2146</v>
      </c>
      <c r="J262" s="15">
        <v>2</v>
      </c>
      <c r="K262" s="134">
        <v>39812</v>
      </c>
    </row>
    <row r="263" spans="1:11" x14ac:dyDescent="0.15">
      <c r="A263" s="15">
        <v>604</v>
      </c>
      <c r="B263" s="15" t="s">
        <v>916</v>
      </c>
      <c r="C263" s="15" t="s">
        <v>917</v>
      </c>
      <c r="D263" s="15">
        <v>1</v>
      </c>
      <c r="E263" s="134">
        <v>40000</v>
      </c>
      <c r="F263" s="15"/>
      <c r="G263" s="15">
        <v>1238</v>
      </c>
      <c r="H263" s="15" t="s">
        <v>2147</v>
      </c>
      <c r="I263" s="15" t="s">
        <v>2148</v>
      </c>
      <c r="J263" s="15">
        <v>2</v>
      </c>
      <c r="K263" s="134">
        <v>39722</v>
      </c>
    </row>
    <row r="264" spans="1:11" x14ac:dyDescent="0.15">
      <c r="A264" s="15">
        <v>609</v>
      </c>
      <c r="B264" s="15" t="s">
        <v>918</v>
      </c>
      <c r="C264" s="15" t="s">
        <v>919</v>
      </c>
      <c r="D264" s="15">
        <v>1</v>
      </c>
      <c r="E264" s="134">
        <v>40245</v>
      </c>
      <c r="F264" s="15"/>
      <c r="G264" s="15">
        <v>1240</v>
      </c>
      <c r="H264" s="15" t="s">
        <v>2149</v>
      </c>
      <c r="I264" s="15" t="s">
        <v>2150</v>
      </c>
      <c r="J264" s="15">
        <v>1</v>
      </c>
      <c r="K264" s="134">
        <v>40126</v>
      </c>
    </row>
    <row r="265" spans="1:11" x14ac:dyDescent="0.15">
      <c r="A265" s="15">
        <v>610</v>
      </c>
      <c r="B265" s="15" t="s">
        <v>920</v>
      </c>
      <c r="C265" s="15" t="s">
        <v>915</v>
      </c>
      <c r="D265" s="15">
        <v>1</v>
      </c>
      <c r="E265" s="134">
        <v>40264</v>
      </c>
      <c r="F265" s="15"/>
      <c r="G265" s="15">
        <v>1241</v>
      </c>
      <c r="H265" s="15" t="s">
        <v>2151</v>
      </c>
      <c r="I265" s="15" t="s">
        <v>2152</v>
      </c>
      <c r="J265" s="15">
        <v>1</v>
      </c>
      <c r="K265" s="134">
        <v>39918</v>
      </c>
    </row>
    <row r="266" spans="1:11" x14ac:dyDescent="0.15">
      <c r="A266" s="15">
        <v>611</v>
      </c>
      <c r="B266" s="15" t="s">
        <v>921</v>
      </c>
      <c r="C266" s="15" t="s">
        <v>922</v>
      </c>
      <c r="D266" s="15">
        <v>1</v>
      </c>
      <c r="E266" s="134">
        <v>40029</v>
      </c>
      <c r="F266" s="15"/>
      <c r="G266" s="15">
        <v>1242</v>
      </c>
      <c r="H266" s="15" t="s">
        <v>2153</v>
      </c>
      <c r="I266" s="15" t="s">
        <v>2154</v>
      </c>
      <c r="J266" s="15">
        <v>1</v>
      </c>
      <c r="K266" s="134">
        <v>40221</v>
      </c>
    </row>
    <row r="267" spans="1:11" x14ac:dyDescent="0.15">
      <c r="A267" s="15">
        <v>612</v>
      </c>
      <c r="B267" s="15" t="s">
        <v>923</v>
      </c>
      <c r="C267" s="15" t="s">
        <v>924</v>
      </c>
      <c r="D267" s="15">
        <v>1</v>
      </c>
      <c r="E267" s="134">
        <v>40057</v>
      </c>
      <c r="F267" s="15"/>
      <c r="G267" s="15">
        <v>1243</v>
      </c>
      <c r="H267" s="15" t="s">
        <v>2155</v>
      </c>
      <c r="I267" s="15" t="s">
        <v>2156</v>
      </c>
      <c r="J267" s="15">
        <v>1</v>
      </c>
      <c r="K267" s="134">
        <v>40230</v>
      </c>
    </row>
    <row r="268" spans="1:11" x14ac:dyDescent="0.15">
      <c r="A268" s="15">
        <v>613</v>
      </c>
      <c r="B268" s="15" t="s">
        <v>925</v>
      </c>
      <c r="C268" s="15" t="s">
        <v>926</v>
      </c>
      <c r="D268" s="15">
        <v>1</v>
      </c>
      <c r="E268" s="134">
        <v>40037</v>
      </c>
      <c r="F268" s="15"/>
      <c r="G268" s="15">
        <v>1244</v>
      </c>
      <c r="H268" s="15" t="s">
        <v>2157</v>
      </c>
      <c r="I268" s="15" t="s">
        <v>2158</v>
      </c>
      <c r="J268" s="15">
        <v>1</v>
      </c>
      <c r="K268" s="134">
        <v>39982</v>
      </c>
    </row>
    <row r="269" spans="1:11" x14ac:dyDescent="0.15">
      <c r="A269" s="15">
        <v>614</v>
      </c>
      <c r="B269" s="15" t="s">
        <v>927</v>
      </c>
      <c r="C269" s="15" t="s">
        <v>928</v>
      </c>
      <c r="D269" s="15">
        <v>1</v>
      </c>
      <c r="E269" s="134">
        <v>40092</v>
      </c>
      <c r="F269" s="15"/>
      <c r="G269" s="15">
        <v>1245</v>
      </c>
      <c r="H269" s="15" t="s">
        <v>2159</v>
      </c>
      <c r="I269" s="15" t="s">
        <v>2160</v>
      </c>
      <c r="J269" s="15">
        <v>1</v>
      </c>
      <c r="K269" s="134">
        <v>39962</v>
      </c>
    </row>
    <row r="270" spans="1:11" x14ac:dyDescent="0.15">
      <c r="A270" s="15">
        <v>658</v>
      </c>
      <c r="B270" s="15" t="s">
        <v>293</v>
      </c>
      <c r="C270" s="15" t="s">
        <v>929</v>
      </c>
      <c r="D270" s="15">
        <v>2</v>
      </c>
      <c r="E270" s="134">
        <v>39670</v>
      </c>
      <c r="F270" s="15"/>
      <c r="G270" s="15">
        <v>1246</v>
      </c>
      <c r="H270" s="15" t="s">
        <v>2161</v>
      </c>
      <c r="I270" s="15" t="s">
        <v>2162</v>
      </c>
      <c r="J270" s="15">
        <v>1</v>
      </c>
      <c r="K270" s="134">
        <v>40031</v>
      </c>
    </row>
    <row r="271" spans="1:11" x14ac:dyDescent="0.15">
      <c r="A271" s="15">
        <v>659</v>
      </c>
      <c r="B271" s="15" t="s">
        <v>294</v>
      </c>
      <c r="C271" s="15" t="s">
        <v>930</v>
      </c>
      <c r="D271" s="15">
        <v>2</v>
      </c>
      <c r="E271" s="134">
        <v>39879</v>
      </c>
      <c r="F271" s="15"/>
      <c r="G271" s="15">
        <v>1247</v>
      </c>
      <c r="H271" s="15" t="s">
        <v>2163</v>
      </c>
      <c r="I271" s="15" t="s">
        <v>2164</v>
      </c>
      <c r="J271" s="15">
        <v>1</v>
      </c>
      <c r="K271" s="134">
        <v>40253</v>
      </c>
    </row>
    <row r="272" spans="1:11" x14ac:dyDescent="0.15">
      <c r="A272" s="15">
        <v>661</v>
      </c>
      <c r="B272" s="15" t="s">
        <v>931</v>
      </c>
      <c r="C272" s="15" t="s">
        <v>932</v>
      </c>
      <c r="D272" s="15">
        <v>1</v>
      </c>
      <c r="E272" s="134">
        <v>40238</v>
      </c>
      <c r="F272" s="15"/>
      <c r="G272" s="15">
        <v>1259</v>
      </c>
      <c r="H272" s="15" t="s">
        <v>2165</v>
      </c>
      <c r="I272" s="15" t="s">
        <v>2166</v>
      </c>
      <c r="J272" s="15">
        <v>1</v>
      </c>
      <c r="K272" s="134">
        <v>40129</v>
      </c>
    </row>
    <row r="273" spans="1:11" x14ac:dyDescent="0.15">
      <c r="A273" s="15">
        <v>662</v>
      </c>
      <c r="B273" s="15" t="s">
        <v>933</v>
      </c>
      <c r="C273" s="15" t="s">
        <v>934</v>
      </c>
      <c r="D273" s="15">
        <v>1</v>
      </c>
      <c r="E273" s="134">
        <v>40084</v>
      </c>
      <c r="F273" s="15"/>
      <c r="G273" s="15">
        <v>1260</v>
      </c>
      <c r="H273" s="15" t="s">
        <v>2167</v>
      </c>
      <c r="I273" s="15" t="s">
        <v>2168</v>
      </c>
      <c r="J273" s="15">
        <v>1</v>
      </c>
      <c r="K273" s="134">
        <v>40054</v>
      </c>
    </row>
    <row r="274" spans="1:11" x14ac:dyDescent="0.15">
      <c r="A274" s="15">
        <v>663</v>
      </c>
      <c r="B274" s="15" t="s">
        <v>935</v>
      </c>
      <c r="C274" s="15" t="s">
        <v>936</v>
      </c>
      <c r="D274" s="15">
        <v>2</v>
      </c>
      <c r="E274" s="134">
        <v>39628</v>
      </c>
      <c r="F274" s="15"/>
      <c r="G274" s="15">
        <v>1261</v>
      </c>
      <c r="H274" s="15" t="s">
        <v>2169</v>
      </c>
      <c r="I274" s="15" t="s">
        <v>2170</v>
      </c>
      <c r="J274" s="15">
        <v>1</v>
      </c>
      <c r="K274" s="134">
        <v>40014</v>
      </c>
    </row>
    <row r="275" spans="1:11" x14ac:dyDescent="0.15">
      <c r="A275" s="15">
        <v>666</v>
      </c>
      <c r="B275" s="15" t="s">
        <v>295</v>
      </c>
      <c r="C275" s="15" t="s">
        <v>937</v>
      </c>
      <c r="D275" s="15">
        <v>2</v>
      </c>
      <c r="E275" s="134">
        <v>39808</v>
      </c>
      <c r="F275" s="15"/>
      <c r="G275" s="15">
        <v>1262</v>
      </c>
      <c r="H275" s="15" t="s">
        <v>2171</v>
      </c>
      <c r="I275" s="15" t="s">
        <v>2172</v>
      </c>
      <c r="J275" s="15">
        <v>1</v>
      </c>
      <c r="K275" s="134">
        <v>40023</v>
      </c>
    </row>
    <row r="276" spans="1:11" x14ac:dyDescent="0.15">
      <c r="A276" s="15">
        <v>675</v>
      </c>
      <c r="B276" s="15" t="s">
        <v>938</v>
      </c>
      <c r="C276" s="15" t="s">
        <v>939</v>
      </c>
      <c r="D276" s="15">
        <v>1</v>
      </c>
      <c r="E276" s="134">
        <v>40233</v>
      </c>
      <c r="F276" s="15"/>
      <c r="G276" s="15">
        <v>1263</v>
      </c>
      <c r="H276" s="15" t="s">
        <v>2173</v>
      </c>
      <c r="I276" s="15" t="s">
        <v>2174</v>
      </c>
      <c r="J276" s="15">
        <v>1</v>
      </c>
      <c r="K276" s="134">
        <v>39987</v>
      </c>
    </row>
    <row r="277" spans="1:11" x14ac:dyDescent="0.15">
      <c r="A277" s="15">
        <v>676</v>
      </c>
      <c r="B277" s="15" t="s">
        <v>296</v>
      </c>
      <c r="C277" s="15" t="s">
        <v>940</v>
      </c>
      <c r="D277" s="15">
        <v>2</v>
      </c>
      <c r="E277" s="134">
        <v>39564</v>
      </c>
      <c r="F277" s="15"/>
      <c r="G277" s="15">
        <v>1264</v>
      </c>
      <c r="H277" s="15" t="s">
        <v>2175</v>
      </c>
      <c r="I277" s="15" t="s">
        <v>2176</v>
      </c>
      <c r="J277" s="15">
        <v>1</v>
      </c>
      <c r="K277" s="134">
        <v>40136</v>
      </c>
    </row>
    <row r="278" spans="1:11" x14ac:dyDescent="0.15">
      <c r="A278" s="15">
        <v>677</v>
      </c>
      <c r="B278" s="15" t="s">
        <v>941</v>
      </c>
      <c r="C278" s="15" t="s">
        <v>942</v>
      </c>
      <c r="D278" s="15">
        <v>1</v>
      </c>
      <c r="E278" s="134">
        <v>39993</v>
      </c>
      <c r="F278" s="15"/>
      <c r="G278" s="15">
        <v>1265</v>
      </c>
      <c r="H278" s="15" t="s">
        <v>2177</v>
      </c>
      <c r="I278" s="15" t="s">
        <v>2178</v>
      </c>
      <c r="J278" s="15">
        <v>1</v>
      </c>
      <c r="K278" s="134">
        <v>40250</v>
      </c>
    </row>
    <row r="279" spans="1:11" x14ac:dyDescent="0.15">
      <c r="A279" s="15">
        <v>679</v>
      </c>
      <c r="B279" s="15" t="s">
        <v>943</v>
      </c>
      <c r="C279" s="15" t="s">
        <v>944</v>
      </c>
      <c r="D279" s="15">
        <v>1</v>
      </c>
      <c r="E279" s="134">
        <v>40256</v>
      </c>
      <c r="F279" s="15"/>
      <c r="G279" s="15">
        <v>1271</v>
      </c>
      <c r="H279" s="15" t="s">
        <v>2179</v>
      </c>
      <c r="I279" s="15" t="s">
        <v>2180</v>
      </c>
      <c r="J279" s="15">
        <v>2</v>
      </c>
      <c r="K279" s="134">
        <v>39543</v>
      </c>
    </row>
    <row r="280" spans="1:11" x14ac:dyDescent="0.15">
      <c r="A280" s="15">
        <v>700</v>
      </c>
      <c r="B280" s="15" t="s">
        <v>297</v>
      </c>
      <c r="C280" s="15" t="s">
        <v>945</v>
      </c>
      <c r="D280" s="15">
        <v>2</v>
      </c>
      <c r="E280" s="134">
        <v>39627</v>
      </c>
      <c r="F280" s="15"/>
      <c r="G280" s="15">
        <v>1272</v>
      </c>
      <c r="H280" s="15" t="s">
        <v>2181</v>
      </c>
      <c r="I280" s="15" t="s">
        <v>2182</v>
      </c>
      <c r="J280" s="15">
        <v>2</v>
      </c>
      <c r="K280" s="134">
        <v>39773</v>
      </c>
    </row>
    <row r="281" spans="1:11" x14ac:dyDescent="0.15">
      <c r="A281" s="15">
        <v>702</v>
      </c>
      <c r="B281" s="15" t="s">
        <v>298</v>
      </c>
      <c r="C281" s="15" t="s">
        <v>946</v>
      </c>
      <c r="D281" s="15">
        <v>2</v>
      </c>
      <c r="E281" s="134">
        <v>39693</v>
      </c>
      <c r="F281" s="15"/>
      <c r="G281" s="15">
        <v>1273</v>
      </c>
      <c r="H281" s="15" t="s">
        <v>2183</v>
      </c>
      <c r="I281" s="15" t="s">
        <v>2184</v>
      </c>
      <c r="J281" s="15">
        <v>2</v>
      </c>
      <c r="K281" s="134">
        <v>39555</v>
      </c>
    </row>
    <row r="282" spans="1:11" x14ac:dyDescent="0.15">
      <c r="A282" s="15">
        <v>703</v>
      </c>
      <c r="B282" s="15" t="s">
        <v>299</v>
      </c>
      <c r="C282" s="15" t="s">
        <v>947</v>
      </c>
      <c r="D282" s="15">
        <v>2</v>
      </c>
      <c r="E282" s="134">
        <v>39752</v>
      </c>
      <c r="F282" s="15"/>
      <c r="G282" s="15">
        <v>1275</v>
      </c>
      <c r="H282" s="15" t="s">
        <v>2185</v>
      </c>
      <c r="I282" s="15" t="s">
        <v>2186</v>
      </c>
      <c r="J282" s="15">
        <v>2</v>
      </c>
      <c r="K282" s="134">
        <v>39809</v>
      </c>
    </row>
    <row r="283" spans="1:11" x14ac:dyDescent="0.15">
      <c r="A283" s="15">
        <v>704</v>
      </c>
      <c r="B283" s="15" t="s">
        <v>300</v>
      </c>
      <c r="C283" s="15" t="s">
        <v>948</v>
      </c>
      <c r="D283" s="15">
        <v>2</v>
      </c>
      <c r="E283" s="134">
        <v>39863</v>
      </c>
      <c r="F283" s="15"/>
      <c r="G283" s="15">
        <v>1276</v>
      </c>
      <c r="H283" s="15" t="s">
        <v>2187</v>
      </c>
      <c r="I283" s="15" t="s">
        <v>2188</v>
      </c>
      <c r="J283" s="15">
        <v>2</v>
      </c>
      <c r="K283" s="134">
        <v>39818</v>
      </c>
    </row>
    <row r="284" spans="1:11" x14ac:dyDescent="0.15">
      <c r="A284" s="15">
        <v>706</v>
      </c>
      <c r="B284" s="15" t="s">
        <v>949</v>
      </c>
      <c r="C284" s="15" t="s">
        <v>950</v>
      </c>
      <c r="D284" s="15">
        <v>2</v>
      </c>
      <c r="E284" s="134">
        <v>39849</v>
      </c>
      <c r="F284" s="15"/>
      <c r="G284" s="15">
        <v>1277</v>
      </c>
      <c r="H284" s="15" t="s">
        <v>2189</v>
      </c>
      <c r="I284" s="15" t="s">
        <v>2190</v>
      </c>
      <c r="J284" s="15">
        <v>2</v>
      </c>
      <c r="K284" s="134">
        <v>39559</v>
      </c>
    </row>
    <row r="285" spans="1:11" x14ac:dyDescent="0.15">
      <c r="A285" s="15">
        <v>707</v>
      </c>
      <c r="B285" s="15" t="s">
        <v>951</v>
      </c>
      <c r="C285" s="15" t="s">
        <v>952</v>
      </c>
      <c r="D285" s="15">
        <v>1</v>
      </c>
      <c r="E285" s="134">
        <v>39941</v>
      </c>
      <c r="F285" s="15"/>
      <c r="G285" s="15">
        <v>1278</v>
      </c>
      <c r="H285" s="15" t="s">
        <v>2191</v>
      </c>
      <c r="I285" s="15" t="s">
        <v>2192</v>
      </c>
      <c r="J285" s="15">
        <v>2</v>
      </c>
      <c r="K285" s="134">
        <v>39577</v>
      </c>
    </row>
    <row r="286" spans="1:11" x14ac:dyDescent="0.15">
      <c r="A286" s="15">
        <v>716</v>
      </c>
      <c r="B286" s="15" t="s">
        <v>953</v>
      </c>
      <c r="C286" s="15" t="s">
        <v>954</v>
      </c>
      <c r="D286" s="15">
        <v>1</v>
      </c>
      <c r="E286" s="134">
        <v>40041</v>
      </c>
      <c r="F286" s="15"/>
      <c r="G286" s="15">
        <v>1279</v>
      </c>
      <c r="H286" s="15" t="s">
        <v>2193</v>
      </c>
      <c r="I286" s="15" t="s">
        <v>2194</v>
      </c>
      <c r="J286" s="15">
        <v>2</v>
      </c>
      <c r="K286" s="134">
        <v>39663</v>
      </c>
    </row>
    <row r="287" spans="1:11" x14ac:dyDescent="0.15">
      <c r="A287" s="15">
        <v>717</v>
      </c>
      <c r="B287" s="15" t="s">
        <v>955</v>
      </c>
      <c r="C287" s="15" t="s">
        <v>956</v>
      </c>
      <c r="D287" s="15">
        <v>1</v>
      </c>
      <c r="E287" s="134">
        <v>40146</v>
      </c>
      <c r="F287" s="15"/>
      <c r="G287" s="15">
        <v>1280</v>
      </c>
      <c r="H287" s="15" t="s">
        <v>2195</v>
      </c>
      <c r="I287" s="15" t="s">
        <v>2196</v>
      </c>
      <c r="J287" s="15">
        <v>2</v>
      </c>
      <c r="K287" s="134">
        <v>39868</v>
      </c>
    </row>
    <row r="288" spans="1:11" x14ac:dyDescent="0.15">
      <c r="A288" s="15">
        <v>718</v>
      </c>
      <c r="B288" s="15" t="s">
        <v>957</v>
      </c>
      <c r="C288" s="15" t="s">
        <v>958</v>
      </c>
      <c r="D288" s="15">
        <v>1</v>
      </c>
      <c r="E288" s="134">
        <v>40119</v>
      </c>
      <c r="F288" s="15"/>
      <c r="G288" s="15">
        <v>1281</v>
      </c>
      <c r="H288" s="15" t="s">
        <v>2197</v>
      </c>
      <c r="I288" s="15" t="s">
        <v>2198</v>
      </c>
      <c r="J288" s="15">
        <v>2</v>
      </c>
      <c r="K288" s="134">
        <v>39572</v>
      </c>
    </row>
    <row r="289" spans="1:11" x14ac:dyDescent="0.15">
      <c r="A289" s="15">
        <v>719</v>
      </c>
      <c r="B289" s="15" t="s">
        <v>959</v>
      </c>
      <c r="C289" s="15" t="s">
        <v>960</v>
      </c>
      <c r="D289" s="15">
        <v>1</v>
      </c>
      <c r="E289" s="134">
        <v>40217</v>
      </c>
      <c r="F289" s="15"/>
      <c r="G289" s="15">
        <v>1286</v>
      </c>
      <c r="H289" s="15" t="s">
        <v>2199</v>
      </c>
      <c r="I289" s="15" t="s">
        <v>2200</v>
      </c>
      <c r="J289" s="15">
        <v>1</v>
      </c>
      <c r="K289" s="134">
        <v>40211</v>
      </c>
    </row>
    <row r="290" spans="1:11" x14ac:dyDescent="0.15">
      <c r="A290" s="15">
        <v>723</v>
      </c>
      <c r="B290" s="15" t="s">
        <v>301</v>
      </c>
      <c r="C290" s="15" t="s">
        <v>961</v>
      </c>
      <c r="D290" s="15">
        <v>2</v>
      </c>
      <c r="E290" s="134">
        <v>39822</v>
      </c>
      <c r="F290" s="15"/>
      <c r="G290" s="15">
        <v>1290</v>
      </c>
      <c r="H290" s="15" t="s">
        <v>2201</v>
      </c>
      <c r="I290" s="15" t="s">
        <v>2202</v>
      </c>
      <c r="J290" s="15">
        <v>1</v>
      </c>
      <c r="K290" s="134">
        <v>40255</v>
      </c>
    </row>
    <row r="291" spans="1:11" x14ac:dyDescent="0.15">
      <c r="A291" s="15">
        <v>724</v>
      </c>
      <c r="B291" s="15" t="s">
        <v>962</v>
      </c>
      <c r="C291" s="15" t="s">
        <v>963</v>
      </c>
      <c r="D291" s="15">
        <v>1</v>
      </c>
      <c r="E291" s="134">
        <v>40035</v>
      </c>
      <c r="F291" s="15"/>
      <c r="G291" s="15">
        <v>1291</v>
      </c>
      <c r="H291" s="15" t="s">
        <v>2203</v>
      </c>
      <c r="I291" s="15" t="s">
        <v>2204</v>
      </c>
      <c r="J291" s="15">
        <v>1</v>
      </c>
      <c r="K291" s="134">
        <v>39946</v>
      </c>
    </row>
    <row r="292" spans="1:11" x14ac:dyDescent="0.15">
      <c r="A292" s="15">
        <v>728</v>
      </c>
      <c r="B292" s="15" t="s">
        <v>302</v>
      </c>
      <c r="C292" s="15" t="s">
        <v>964</v>
      </c>
      <c r="D292" s="15">
        <v>2</v>
      </c>
      <c r="E292" s="134">
        <v>39722</v>
      </c>
      <c r="F292" s="15"/>
      <c r="G292" s="15">
        <v>1292</v>
      </c>
      <c r="H292" s="15" t="s">
        <v>2205</v>
      </c>
      <c r="I292" s="15" t="s">
        <v>2206</v>
      </c>
      <c r="J292" s="15">
        <v>1</v>
      </c>
      <c r="K292" s="134">
        <v>39993</v>
      </c>
    </row>
    <row r="293" spans="1:11" x14ac:dyDescent="0.15">
      <c r="A293" s="15">
        <v>729</v>
      </c>
      <c r="B293" s="15" t="s">
        <v>303</v>
      </c>
      <c r="C293" s="15" t="s">
        <v>965</v>
      </c>
      <c r="D293" s="15">
        <v>2</v>
      </c>
      <c r="E293" s="134">
        <v>39548</v>
      </c>
      <c r="F293" s="15"/>
      <c r="G293" s="15">
        <v>1293</v>
      </c>
      <c r="H293" s="15" t="s">
        <v>2207</v>
      </c>
      <c r="I293" s="15" t="s">
        <v>2208</v>
      </c>
      <c r="J293" s="15">
        <v>1</v>
      </c>
      <c r="K293" s="134">
        <v>40152</v>
      </c>
    </row>
    <row r="294" spans="1:11" x14ac:dyDescent="0.15">
      <c r="A294" s="15">
        <v>731</v>
      </c>
      <c r="B294" s="15" t="s">
        <v>304</v>
      </c>
      <c r="C294" s="15" t="s">
        <v>966</v>
      </c>
      <c r="D294" s="15">
        <v>2</v>
      </c>
      <c r="E294" s="134">
        <v>39688</v>
      </c>
      <c r="F294" s="15"/>
      <c r="G294" s="15">
        <v>1294</v>
      </c>
      <c r="H294" s="15" t="s">
        <v>2209</v>
      </c>
      <c r="I294" s="15" t="s">
        <v>2210</v>
      </c>
      <c r="J294" s="15">
        <v>1</v>
      </c>
      <c r="K294" s="134">
        <v>40216</v>
      </c>
    </row>
    <row r="295" spans="1:11" x14ac:dyDescent="0.15">
      <c r="A295" s="15">
        <v>732</v>
      </c>
      <c r="B295" s="15" t="s">
        <v>967</v>
      </c>
      <c r="C295" s="15" t="s">
        <v>968</v>
      </c>
      <c r="D295" s="15">
        <v>1</v>
      </c>
      <c r="E295" s="134">
        <v>40187</v>
      </c>
      <c r="F295" s="15"/>
      <c r="G295" s="15">
        <v>1295</v>
      </c>
      <c r="H295" s="15" t="s">
        <v>2211</v>
      </c>
      <c r="I295" s="15" t="s">
        <v>2212</v>
      </c>
      <c r="J295" s="15">
        <v>1</v>
      </c>
      <c r="K295" s="134">
        <v>40095</v>
      </c>
    </row>
    <row r="296" spans="1:11" x14ac:dyDescent="0.15">
      <c r="A296" s="15">
        <v>737</v>
      </c>
      <c r="B296" s="15" t="s">
        <v>305</v>
      </c>
      <c r="C296" s="15" t="s">
        <v>969</v>
      </c>
      <c r="D296" s="15">
        <v>2</v>
      </c>
      <c r="E296" s="134">
        <v>39611</v>
      </c>
      <c r="F296" s="15"/>
      <c r="G296" s="15">
        <v>1302</v>
      </c>
      <c r="H296" s="15" t="s">
        <v>2213</v>
      </c>
      <c r="I296" s="15" t="s">
        <v>2214</v>
      </c>
      <c r="J296" s="15">
        <v>2</v>
      </c>
      <c r="K296" s="134">
        <v>39658</v>
      </c>
    </row>
    <row r="297" spans="1:11" x14ac:dyDescent="0.15">
      <c r="A297" s="15">
        <v>738</v>
      </c>
      <c r="B297" s="15" t="s">
        <v>306</v>
      </c>
      <c r="C297" s="15" t="s">
        <v>970</v>
      </c>
      <c r="D297" s="15">
        <v>2</v>
      </c>
      <c r="E297" s="134">
        <v>39778</v>
      </c>
      <c r="F297" s="15"/>
      <c r="G297" s="15">
        <v>1303</v>
      </c>
      <c r="H297" s="15" t="s">
        <v>2215</v>
      </c>
      <c r="I297" s="15" t="s">
        <v>2216</v>
      </c>
      <c r="J297" s="15">
        <v>2</v>
      </c>
      <c r="K297" s="134">
        <v>39734</v>
      </c>
    </row>
    <row r="298" spans="1:11" x14ac:dyDescent="0.15">
      <c r="A298" s="15">
        <v>739</v>
      </c>
      <c r="B298" s="15" t="s">
        <v>307</v>
      </c>
      <c r="C298" s="15" t="s">
        <v>971</v>
      </c>
      <c r="D298" s="15">
        <v>2</v>
      </c>
      <c r="E298" s="134">
        <v>39591</v>
      </c>
      <c r="F298" s="15"/>
      <c r="G298" s="15">
        <v>1304</v>
      </c>
      <c r="H298" s="15" t="s">
        <v>2217</v>
      </c>
      <c r="I298" s="15" t="s">
        <v>2218</v>
      </c>
      <c r="J298" s="15">
        <v>2</v>
      </c>
      <c r="K298" s="134">
        <v>39838</v>
      </c>
    </row>
    <row r="299" spans="1:11" x14ac:dyDescent="0.15">
      <c r="A299" s="15">
        <v>741</v>
      </c>
      <c r="B299" s="15" t="s">
        <v>972</v>
      </c>
      <c r="C299" s="15" t="s">
        <v>973</v>
      </c>
      <c r="D299" s="15">
        <v>2</v>
      </c>
      <c r="E299" s="134">
        <v>39786</v>
      </c>
      <c r="F299" s="15"/>
      <c r="G299" s="15">
        <v>1305</v>
      </c>
      <c r="H299" s="15" t="s">
        <v>2219</v>
      </c>
      <c r="I299" s="15" t="s">
        <v>2220</v>
      </c>
      <c r="J299" s="15">
        <v>2</v>
      </c>
      <c r="K299" s="134">
        <v>39820</v>
      </c>
    </row>
    <row r="300" spans="1:11" x14ac:dyDescent="0.15">
      <c r="A300" s="15">
        <v>762</v>
      </c>
      <c r="B300" s="15" t="s">
        <v>308</v>
      </c>
      <c r="C300" s="15" t="s">
        <v>974</v>
      </c>
      <c r="D300" s="15">
        <v>2</v>
      </c>
      <c r="E300" s="134">
        <v>39816</v>
      </c>
      <c r="F300" s="15"/>
      <c r="G300" s="15">
        <v>1306</v>
      </c>
      <c r="H300" s="15" t="s">
        <v>2221</v>
      </c>
      <c r="I300" s="15" t="s">
        <v>2222</v>
      </c>
      <c r="J300" s="15">
        <v>2</v>
      </c>
      <c r="K300" s="134">
        <v>39714</v>
      </c>
    </row>
    <row r="301" spans="1:11" x14ac:dyDescent="0.15">
      <c r="A301" s="15">
        <v>765</v>
      </c>
      <c r="B301" s="15" t="s">
        <v>975</v>
      </c>
      <c r="C301" s="15" t="s">
        <v>976</v>
      </c>
      <c r="D301" s="15">
        <v>1</v>
      </c>
      <c r="E301" s="134">
        <v>40227</v>
      </c>
      <c r="F301" s="15"/>
      <c r="G301" s="15">
        <v>1307</v>
      </c>
      <c r="H301" s="15" t="s">
        <v>2223</v>
      </c>
      <c r="I301" s="15" t="s">
        <v>2224</v>
      </c>
      <c r="J301" s="15">
        <v>1</v>
      </c>
      <c r="K301" s="134">
        <v>40161</v>
      </c>
    </row>
    <row r="302" spans="1:11" x14ac:dyDescent="0.15">
      <c r="A302" s="15">
        <v>766</v>
      </c>
      <c r="B302" s="15" t="s">
        <v>977</v>
      </c>
      <c r="C302" s="15" t="s">
        <v>978</v>
      </c>
      <c r="D302" s="15">
        <v>1</v>
      </c>
      <c r="E302" s="134">
        <v>40177</v>
      </c>
      <c r="F302" s="15"/>
      <c r="G302" s="15">
        <v>1308</v>
      </c>
      <c r="H302" s="15" t="s">
        <v>2225</v>
      </c>
      <c r="I302" s="15" t="s">
        <v>2226</v>
      </c>
      <c r="J302" s="15">
        <v>1</v>
      </c>
      <c r="K302" s="134">
        <v>40033</v>
      </c>
    </row>
    <row r="303" spans="1:11" x14ac:dyDescent="0.15">
      <c r="A303" s="15">
        <v>768</v>
      </c>
      <c r="B303" s="15" t="s">
        <v>309</v>
      </c>
      <c r="C303" s="15" t="s">
        <v>979</v>
      </c>
      <c r="D303" s="15">
        <v>2</v>
      </c>
      <c r="E303" s="134">
        <v>39760</v>
      </c>
      <c r="F303" s="15"/>
      <c r="G303" s="15">
        <v>1309</v>
      </c>
      <c r="H303" s="15" t="s">
        <v>2227</v>
      </c>
      <c r="I303" s="15" t="s">
        <v>2228</v>
      </c>
      <c r="J303" s="15">
        <v>1</v>
      </c>
      <c r="K303" s="134">
        <v>40091</v>
      </c>
    </row>
    <row r="304" spans="1:11" x14ac:dyDescent="0.15">
      <c r="A304" s="15">
        <v>769</v>
      </c>
      <c r="B304" s="15" t="s">
        <v>310</v>
      </c>
      <c r="C304" s="15" t="s">
        <v>980</v>
      </c>
      <c r="D304" s="15">
        <v>2</v>
      </c>
      <c r="E304" s="134">
        <v>39902</v>
      </c>
      <c r="F304" s="15"/>
      <c r="G304" s="15">
        <v>1310</v>
      </c>
      <c r="H304" s="15" t="s">
        <v>2229</v>
      </c>
      <c r="I304" s="15" t="s">
        <v>2230</v>
      </c>
      <c r="J304" s="15">
        <v>1</v>
      </c>
      <c r="K304" s="134">
        <v>40127</v>
      </c>
    </row>
    <row r="305" spans="1:11" x14ac:dyDescent="0.15">
      <c r="A305" s="15">
        <v>770</v>
      </c>
      <c r="B305" s="15" t="s">
        <v>981</v>
      </c>
      <c r="C305" s="15" t="s">
        <v>982</v>
      </c>
      <c r="D305" s="15">
        <v>1</v>
      </c>
      <c r="E305" s="134">
        <v>40239</v>
      </c>
      <c r="F305" s="15"/>
      <c r="G305" s="15">
        <v>1393</v>
      </c>
      <c r="H305" s="15" t="s">
        <v>2231</v>
      </c>
      <c r="I305" s="15" t="s">
        <v>2232</v>
      </c>
      <c r="J305" s="15">
        <v>1</v>
      </c>
      <c r="K305" s="134">
        <v>40142</v>
      </c>
    </row>
    <row r="306" spans="1:11" x14ac:dyDescent="0.15">
      <c r="A306" s="15">
        <v>771</v>
      </c>
      <c r="B306" s="15" t="s">
        <v>983</v>
      </c>
      <c r="C306" s="15" t="s">
        <v>984</v>
      </c>
      <c r="D306" s="15">
        <v>1</v>
      </c>
      <c r="E306" s="134">
        <v>39927</v>
      </c>
      <c r="F306" s="15"/>
      <c r="G306" s="15">
        <v>1400</v>
      </c>
      <c r="H306" s="15" t="s">
        <v>2233</v>
      </c>
      <c r="I306" s="15" t="s">
        <v>2234</v>
      </c>
      <c r="J306" s="15">
        <v>2</v>
      </c>
      <c r="K306" s="134">
        <v>39893</v>
      </c>
    </row>
    <row r="307" spans="1:11" x14ac:dyDescent="0.15">
      <c r="A307" s="15">
        <v>771</v>
      </c>
      <c r="B307" s="15" t="s">
        <v>985</v>
      </c>
      <c r="C307" s="15" t="s">
        <v>986</v>
      </c>
      <c r="D307" s="15">
        <v>1</v>
      </c>
      <c r="E307" s="134">
        <v>40100</v>
      </c>
      <c r="F307" s="15"/>
      <c r="G307" s="15">
        <v>1401</v>
      </c>
      <c r="H307" s="15" t="s">
        <v>2235</v>
      </c>
      <c r="I307" s="15" t="s">
        <v>2236</v>
      </c>
      <c r="J307" s="15">
        <v>2</v>
      </c>
      <c r="K307" s="134">
        <v>39826</v>
      </c>
    </row>
    <row r="308" spans="1:11" x14ac:dyDescent="0.15">
      <c r="A308" s="15">
        <v>772</v>
      </c>
      <c r="B308" s="15" t="s">
        <v>987</v>
      </c>
      <c r="C308" s="15" t="s">
        <v>988</v>
      </c>
      <c r="D308" s="15">
        <v>1</v>
      </c>
      <c r="E308" s="134">
        <v>40162</v>
      </c>
      <c r="F308" s="15"/>
      <c r="G308" s="15">
        <v>1402</v>
      </c>
      <c r="H308" s="15" t="s">
        <v>2237</v>
      </c>
      <c r="I308" s="15" t="s">
        <v>2238</v>
      </c>
      <c r="J308" s="15">
        <v>2</v>
      </c>
      <c r="K308" s="134">
        <v>39840</v>
      </c>
    </row>
    <row r="309" spans="1:11" x14ac:dyDescent="0.15">
      <c r="A309" s="15">
        <v>773</v>
      </c>
      <c r="B309" s="15" t="s">
        <v>989</v>
      </c>
      <c r="C309" s="15" t="s">
        <v>990</v>
      </c>
      <c r="D309" s="15">
        <v>1</v>
      </c>
      <c r="E309" s="134">
        <v>40251</v>
      </c>
      <c r="F309" s="15"/>
      <c r="G309" s="15">
        <v>1403</v>
      </c>
      <c r="H309" s="15" t="s">
        <v>2239</v>
      </c>
      <c r="I309" s="15" t="s">
        <v>2240</v>
      </c>
      <c r="J309" s="15">
        <v>1</v>
      </c>
      <c r="K309" s="134">
        <v>40030</v>
      </c>
    </row>
    <row r="310" spans="1:11" x14ac:dyDescent="0.15">
      <c r="A310" s="15">
        <v>774</v>
      </c>
      <c r="B310" s="15" t="s">
        <v>991</v>
      </c>
      <c r="C310" s="15" t="s">
        <v>992</v>
      </c>
      <c r="D310" s="15">
        <v>1</v>
      </c>
      <c r="E310" s="134">
        <v>39905</v>
      </c>
      <c r="F310" s="15"/>
      <c r="G310" s="15">
        <v>1404</v>
      </c>
      <c r="H310" s="15" t="s">
        <v>2241</v>
      </c>
      <c r="I310" s="15" t="s">
        <v>2242</v>
      </c>
      <c r="J310" s="15">
        <v>1</v>
      </c>
      <c r="K310" s="134">
        <v>39989</v>
      </c>
    </row>
    <row r="311" spans="1:11" x14ac:dyDescent="0.15">
      <c r="A311" s="15">
        <v>775</v>
      </c>
      <c r="B311" s="15" t="s">
        <v>993</v>
      </c>
      <c r="C311" s="15" t="s">
        <v>994</v>
      </c>
      <c r="D311" s="15">
        <v>1</v>
      </c>
      <c r="E311" s="134">
        <v>40196</v>
      </c>
      <c r="F311" s="15"/>
      <c r="G311" s="15">
        <v>1701</v>
      </c>
      <c r="H311" s="15" t="s">
        <v>2243</v>
      </c>
      <c r="I311" s="15" t="s">
        <v>2244</v>
      </c>
      <c r="J311" s="15">
        <v>2</v>
      </c>
      <c r="K311" s="134">
        <v>39591</v>
      </c>
    </row>
    <row r="312" spans="1:11" x14ac:dyDescent="0.15">
      <c r="A312" s="15">
        <v>776</v>
      </c>
      <c r="B312" s="15" t="s">
        <v>995</v>
      </c>
      <c r="C312" s="15" t="s">
        <v>996</v>
      </c>
      <c r="D312" s="15">
        <v>1</v>
      </c>
      <c r="E312" s="134">
        <v>39944</v>
      </c>
      <c r="F312" s="15"/>
      <c r="G312" s="15">
        <v>1711</v>
      </c>
      <c r="H312" s="15" t="s">
        <v>2245</v>
      </c>
      <c r="I312" s="15" t="s">
        <v>2246</v>
      </c>
      <c r="J312" s="15">
        <v>2</v>
      </c>
      <c r="K312" s="134">
        <v>39540</v>
      </c>
    </row>
    <row r="313" spans="1:11" x14ac:dyDescent="0.15">
      <c r="A313" s="15">
        <v>777</v>
      </c>
      <c r="B313" s="15" t="s">
        <v>997</v>
      </c>
      <c r="C313" s="15" t="s">
        <v>998</v>
      </c>
      <c r="D313" s="15">
        <v>1</v>
      </c>
      <c r="E313" s="134">
        <v>40076</v>
      </c>
      <c r="F313" s="15"/>
      <c r="G313" s="15">
        <v>1712</v>
      </c>
      <c r="H313" s="15" t="s">
        <v>2247</v>
      </c>
      <c r="I313" s="15" t="s">
        <v>2248</v>
      </c>
      <c r="J313" s="15">
        <v>2</v>
      </c>
      <c r="K313" s="134">
        <v>39561</v>
      </c>
    </row>
    <row r="314" spans="1:11" x14ac:dyDescent="0.15">
      <c r="A314" s="15">
        <v>778</v>
      </c>
      <c r="B314" s="15" t="s">
        <v>311</v>
      </c>
      <c r="C314" s="15" t="s">
        <v>999</v>
      </c>
      <c r="D314" s="15">
        <v>2</v>
      </c>
      <c r="E314" s="134">
        <v>39575</v>
      </c>
      <c r="F314" s="15"/>
      <c r="G314" s="15">
        <v>1713</v>
      </c>
      <c r="H314" s="15" t="s">
        <v>2249</v>
      </c>
      <c r="I314" s="15" t="s">
        <v>2250</v>
      </c>
      <c r="J314" s="15">
        <v>1</v>
      </c>
      <c r="K314" s="134">
        <v>39997</v>
      </c>
    </row>
    <row r="315" spans="1:11" x14ac:dyDescent="0.15">
      <c r="A315" s="15">
        <v>780</v>
      </c>
      <c r="B315" s="15" t="s">
        <v>1000</v>
      </c>
      <c r="C315" s="15" t="s">
        <v>1001</v>
      </c>
      <c r="D315" s="15">
        <v>1</v>
      </c>
      <c r="E315" s="134">
        <v>40026</v>
      </c>
      <c r="F315" s="15"/>
      <c r="G315" s="15">
        <v>1714</v>
      </c>
      <c r="H315" s="15" t="s">
        <v>2251</v>
      </c>
      <c r="I315" s="15" t="s">
        <v>2252</v>
      </c>
      <c r="J315" s="15">
        <v>1</v>
      </c>
      <c r="K315" s="134">
        <v>40057</v>
      </c>
    </row>
    <row r="316" spans="1:11" x14ac:dyDescent="0.15">
      <c r="A316" s="15">
        <v>781</v>
      </c>
      <c r="B316" s="15" t="s">
        <v>1002</v>
      </c>
      <c r="C316" s="15" t="s">
        <v>1003</v>
      </c>
      <c r="D316" s="15">
        <v>1</v>
      </c>
      <c r="E316" s="134">
        <v>40263</v>
      </c>
      <c r="F316" s="15"/>
      <c r="G316" s="15">
        <v>1715</v>
      </c>
      <c r="H316" s="15" t="s">
        <v>2253</v>
      </c>
      <c r="I316" s="15" t="s">
        <v>2254</v>
      </c>
      <c r="J316" s="15">
        <v>1</v>
      </c>
      <c r="K316" s="134">
        <v>39926</v>
      </c>
    </row>
    <row r="317" spans="1:11" x14ac:dyDescent="0.15">
      <c r="A317" s="15">
        <v>782</v>
      </c>
      <c r="B317" s="15" t="s">
        <v>312</v>
      </c>
      <c r="C317" s="15" t="s">
        <v>1004</v>
      </c>
      <c r="D317" s="15">
        <v>2</v>
      </c>
      <c r="E317" s="134">
        <v>39887</v>
      </c>
      <c r="F317" s="15"/>
      <c r="G317" s="15"/>
      <c r="H317" s="15"/>
      <c r="I317" s="15"/>
      <c r="J317" s="15"/>
      <c r="K317" s="134"/>
    </row>
    <row r="318" spans="1:11" x14ac:dyDescent="0.15">
      <c r="A318" s="15">
        <v>783</v>
      </c>
      <c r="B318" s="15" t="s">
        <v>1005</v>
      </c>
      <c r="C318" s="15" t="s">
        <v>1006</v>
      </c>
      <c r="D318" s="15">
        <v>1</v>
      </c>
      <c r="E318" s="134">
        <v>40057</v>
      </c>
      <c r="F318" s="15"/>
      <c r="G318" s="15"/>
      <c r="H318" s="15"/>
      <c r="I318" s="15"/>
      <c r="J318" s="15"/>
      <c r="K318" s="134"/>
    </row>
    <row r="319" spans="1:11" x14ac:dyDescent="0.15">
      <c r="A319" s="15">
        <v>788</v>
      </c>
      <c r="B319" s="15" t="s">
        <v>313</v>
      </c>
      <c r="C319" s="15" t="s">
        <v>1007</v>
      </c>
      <c r="D319" s="15">
        <v>2</v>
      </c>
      <c r="E319" s="134">
        <v>39703</v>
      </c>
      <c r="F319" s="15"/>
      <c r="G319" s="15"/>
      <c r="H319" s="15"/>
      <c r="I319" s="15"/>
      <c r="J319" s="15"/>
      <c r="K319" s="134"/>
    </row>
    <row r="320" spans="1:11" x14ac:dyDescent="0.15">
      <c r="A320" s="15">
        <v>789</v>
      </c>
      <c r="B320" s="15" t="s">
        <v>314</v>
      </c>
      <c r="C320" s="15" t="s">
        <v>1008</v>
      </c>
      <c r="D320" s="15">
        <v>2</v>
      </c>
      <c r="E320" s="134">
        <v>39800</v>
      </c>
      <c r="F320" s="15"/>
      <c r="G320" s="15"/>
      <c r="H320" s="15"/>
      <c r="I320" s="15"/>
      <c r="J320" s="15"/>
      <c r="K320" s="134"/>
    </row>
    <row r="321" spans="1:11" x14ac:dyDescent="0.15">
      <c r="A321" s="15">
        <v>790</v>
      </c>
      <c r="B321" s="15" t="s">
        <v>315</v>
      </c>
      <c r="C321" s="15" t="s">
        <v>1009</v>
      </c>
      <c r="D321" s="15">
        <v>2</v>
      </c>
      <c r="E321" s="134">
        <v>39814</v>
      </c>
      <c r="F321" s="15"/>
      <c r="G321" s="15"/>
      <c r="H321" s="15"/>
      <c r="I321" s="15"/>
      <c r="J321" s="15"/>
      <c r="K321" s="134"/>
    </row>
    <row r="322" spans="1:11" x14ac:dyDescent="0.15">
      <c r="A322" s="15">
        <v>791</v>
      </c>
      <c r="B322" s="15" t="s">
        <v>316</v>
      </c>
      <c r="C322" s="15" t="s">
        <v>1010</v>
      </c>
      <c r="D322" s="15">
        <v>2</v>
      </c>
      <c r="E322" s="134">
        <v>39816</v>
      </c>
      <c r="F322" s="15"/>
      <c r="G322" s="15"/>
      <c r="H322" s="15"/>
      <c r="I322" s="15"/>
      <c r="J322" s="15"/>
      <c r="K322" s="134"/>
    </row>
    <row r="323" spans="1:11" x14ac:dyDescent="0.15">
      <c r="A323" s="15">
        <v>792</v>
      </c>
      <c r="B323" s="15" t="s">
        <v>317</v>
      </c>
      <c r="C323" s="15" t="s">
        <v>1011</v>
      </c>
      <c r="D323" s="15">
        <v>2</v>
      </c>
      <c r="E323" s="134">
        <v>39797</v>
      </c>
      <c r="F323" s="15"/>
      <c r="G323" s="15"/>
      <c r="H323" s="15"/>
      <c r="I323" s="15"/>
      <c r="J323" s="15"/>
      <c r="K323" s="134"/>
    </row>
    <row r="324" spans="1:11" x14ac:dyDescent="0.15">
      <c r="A324" s="15">
        <v>793</v>
      </c>
      <c r="B324" s="15" t="s">
        <v>318</v>
      </c>
      <c r="C324" s="15" t="s">
        <v>1012</v>
      </c>
      <c r="D324" s="15">
        <v>2</v>
      </c>
      <c r="E324" s="134">
        <v>39719</v>
      </c>
      <c r="F324" s="15"/>
      <c r="G324" s="15"/>
      <c r="H324" s="15"/>
      <c r="I324" s="15"/>
      <c r="J324" s="15"/>
      <c r="K324" s="134"/>
    </row>
    <row r="325" spans="1:11" x14ac:dyDescent="0.15">
      <c r="A325" s="15">
        <v>794</v>
      </c>
      <c r="B325" s="15" t="s">
        <v>319</v>
      </c>
      <c r="C325" s="15" t="s">
        <v>1013</v>
      </c>
      <c r="D325" s="15">
        <v>2</v>
      </c>
      <c r="E325" s="134">
        <v>39661</v>
      </c>
      <c r="F325" s="15"/>
      <c r="G325" s="15"/>
      <c r="H325" s="15"/>
      <c r="I325" s="15"/>
      <c r="J325" s="15"/>
      <c r="K325" s="134"/>
    </row>
    <row r="326" spans="1:11" x14ac:dyDescent="0.15">
      <c r="A326" s="15">
        <v>797</v>
      </c>
      <c r="B326" s="15" t="s">
        <v>1014</v>
      </c>
      <c r="C326" s="15" t="s">
        <v>1015</v>
      </c>
      <c r="D326" s="15">
        <v>1</v>
      </c>
      <c r="E326" s="134">
        <v>39971</v>
      </c>
      <c r="F326" s="15"/>
      <c r="G326" s="15"/>
      <c r="H326" s="15"/>
      <c r="I326" s="15"/>
      <c r="J326" s="15"/>
      <c r="K326" s="134"/>
    </row>
    <row r="327" spans="1:11" x14ac:dyDescent="0.15">
      <c r="A327" s="15">
        <v>798</v>
      </c>
      <c r="B327" s="15" t="s">
        <v>1016</v>
      </c>
      <c r="C327" s="15" t="s">
        <v>1017</v>
      </c>
      <c r="D327" s="15">
        <v>1</v>
      </c>
      <c r="E327" s="134">
        <v>39924</v>
      </c>
      <c r="F327" s="15"/>
      <c r="G327" s="15"/>
      <c r="H327" s="15"/>
      <c r="I327" s="15"/>
      <c r="J327" s="15"/>
      <c r="K327" s="134"/>
    </row>
    <row r="328" spans="1:11" x14ac:dyDescent="0.15">
      <c r="A328" s="15">
        <v>799</v>
      </c>
      <c r="B328" s="15" t="s">
        <v>1018</v>
      </c>
      <c r="C328" s="15" t="s">
        <v>1019</v>
      </c>
      <c r="D328" s="15">
        <v>1</v>
      </c>
      <c r="E328" s="134">
        <v>40165</v>
      </c>
      <c r="F328" s="15"/>
      <c r="G328" s="15"/>
      <c r="H328" s="15"/>
      <c r="I328" s="15"/>
      <c r="J328" s="15"/>
      <c r="K328" s="134"/>
    </row>
    <row r="329" spans="1:11" x14ac:dyDescent="0.15">
      <c r="A329" s="15">
        <v>800</v>
      </c>
      <c r="B329" s="15" t="s">
        <v>1020</v>
      </c>
      <c r="C329" s="15" t="s">
        <v>1021</v>
      </c>
      <c r="D329" s="15">
        <v>1</v>
      </c>
      <c r="E329" s="134">
        <v>40100</v>
      </c>
      <c r="F329" s="15"/>
      <c r="G329" s="15"/>
      <c r="H329" s="15"/>
      <c r="I329" s="15"/>
      <c r="J329" s="15"/>
      <c r="K329" s="134"/>
    </row>
    <row r="330" spans="1:11" x14ac:dyDescent="0.15">
      <c r="A330" s="15">
        <v>801</v>
      </c>
      <c r="B330" s="15" t="s">
        <v>1022</v>
      </c>
      <c r="C330" s="15" t="s">
        <v>1023</v>
      </c>
      <c r="D330" s="15">
        <v>1</v>
      </c>
      <c r="E330" s="134">
        <v>39922</v>
      </c>
      <c r="F330" s="15"/>
      <c r="G330" s="15"/>
      <c r="H330" s="15"/>
      <c r="I330" s="15"/>
      <c r="J330" s="15"/>
      <c r="K330" s="134"/>
    </row>
    <row r="331" spans="1:11" x14ac:dyDescent="0.15">
      <c r="A331" s="15">
        <v>802</v>
      </c>
      <c r="B331" s="15" t="s">
        <v>1024</v>
      </c>
      <c r="C331" s="15" t="s">
        <v>1025</v>
      </c>
      <c r="D331" s="15">
        <v>1</v>
      </c>
      <c r="E331" s="134">
        <v>40098</v>
      </c>
      <c r="F331" s="15"/>
      <c r="G331" s="15"/>
      <c r="H331" s="15"/>
      <c r="I331" s="15"/>
      <c r="J331" s="15"/>
      <c r="K331" s="134"/>
    </row>
    <row r="332" spans="1:11" x14ac:dyDescent="0.15">
      <c r="A332" s="15">
        <v>803</v>
      </c>
      <c r="B332" s="15" t="s">
        <v>1026</v>
      </c>
      <c r="C332" s="15" t="s">
        <v>1027</v>
      </c>
      <c r="D332" s="15">
        <v>1</v>
      </c>
      <c r="E332" s="134">
        <v>40073</v>
      </c>
      <c r="F332" s="15"/>
      <c r="G332" s="15"/>
      <c r="H332" s="15"/>
      <c r="I332" s="15"/>
      <c r="J332" s="15"/>
      <c r="K332" s="134"/>
    </row>
    <row r="333" spans="1:11" x14ac:dyDescent="0.15">
      <c r="A333" s="15">
        <v>804</v>
      </c>
      <c r="B333" s="15" t="s">
        <v>1028</v>
      </c>
      <c r="C333" s="15" t="s">
        <v>1029</v>
      </c>
      <c r="D333" s="15">
        <v>1</v>
      </c>
      <c r="E333" s="134">
        <v>40155</v>
      </c>
      <c r="F333" s="15"/>
      <c r="G333" s="15"/>
      <c r="H333" s="15"/>
      <c r="I333" s="15"/>
      <c r="J333" s="15"/>
      <c r="K333" s="134"/>
    </row>
    <row r="334" spans="1:11" x14ac:dyDescent="0.15">
      <c r="A334" s="15">
        <v>805</v>
      </c>
      <c r="B334" s="15" t="s">
        <v>1030</v>
      </c>
      <c r="C334" s="15" t="s">
        <v>1031</v>
      </c>
      <c r="D334" s="15">
        <v>1</v>
      </c>
      <c r="E334" s="134">
        <v>39936</v>
      </c>
      <c r="F334" s="15"/>
      <c r="G334" s="15"/>
      <c r="H334" s="15"/>
      <c r="I334" s="15"/>
      <c r="J334" s="15"/>
      <c r="K334" s="134"/>
    </row>
    <row r="335" spans="1:11" x14ac:dyDescent="0.15">
      <c r="A335" s="15">
        <v>806</v>
      </c>
      <c r="B335" s="15" t="s">
        <v>1032</v>
      </c>
      <c r="C335" s="15" t="s">
        <v>1033</v>
      </c>
      <c r="D335" s="15">
        <v>1</v>
      </c>
      <c r="E335" s="134">
        <v>40194</v>
      </c>
      <c r="F335" s="15"/>
      <c r="G335" s="15"/>
      <c r="H335" s="15"/>
      <c r="I335" s="15"/>
      <c r="J335" s="15"/>
      <c r="K335" s="134"/>
    </row>
    <row r="336" spans="1:11" x14ac:dyDescent="0.15">
      <c r="A336" s="15">
        <v>807</v>
      </c>
      <c r="B336" s="15" t="s">
        <v>1034</v>
      </c>
      <c r="C336" s="15" t="s">
        <v>1035</v>
      </c>
      <c r="D336" s="15">
        <v>1</v>
      </c>
      <c r="E336" s="134">
        <v>40250</v>
      </c>
      <c r="F336" s="15"/>
      <c r="G336" s="15"/>
      <c r="H336" s="15"/>
      <c r="I336" s="15"/>
      <c r="J336" s="15"/>
      <c r="K336" s="134"/>
    </row>
    <row r="337" spans="1:11" x14ac:dyDescent="0.15">
      <c r="A337" s="15">
        <v>816</v>
      </c>
      <c r="B337" s="15" t="s">
        <v>320</v>
      </c>
      <c r="C337" s="15" t="s">
        <v>1036</v>
      </c>
      <c r="D337" s="15">
        <v>2</v>
      </c>
      <c r="E337" s="134">
        <v>39566</v>
      </c>
      <c r="F337" s="15"/>
      <c r="G337" s="15"/>
      <c r="H337" s="15"/>
      <c r="I337" s="15"/>
      <c r="J337" s="15"/>
      <c r="K337" s="134"/>
    </row>
    <row r="338" spans="1:11" x14ac:dyDescent="0.15">
      <c r="A338" s="15">
        <v>845</v>
      </c>
      <c r="B338" s="15" t="s">
        <v>321</v>
      </c>
      <c r="C338" s="15" t="s">
        <v>1037</v>
      </c>
      <c r="D338" s="15">
        <v>2</v>
      </c>
      <c r="E338" s="134">
        <v>39666</v>
      </c>
      <c r="F338" s="15"/>
      <c r="G338" s="15"/>
      <c r="H338" s="15"/>
      <c r="I338" s="15"/>
      <c r="J338" s="15"/>
      <c r="K338" s="134"/>
    </row>
    <row r="339" spans="1:11" x14ac:dyDescent="0.15">
      <c r="A339" s="15">
        <v>846</v>
      </c>
      <c r="B339" s="15" t="s">
        <v>322</v>
      </c>
      <c r="C339" s="15" t="s">
        <v>1038</v>
      </c>
      <c r="D339" s="15">
        <v>2</v>
      </c>
      <c r="E339" s="134">
        <v>39556</v>
      </c>
      <c r="F339" s="15"/>
      <c r="G339" s="15"/>
      <c r="H339" s="15"/>
      <c r="I339" s="15"/>
      <c r="J339" s="15"/>
      <c r="K339" s="134"/>
    </row>
    <row r="340" spans="1:11" x14ac:dyDescent="0.15">
      <c r="A340" s="15">
        <v>847</v>
      </c>
      <c r="B340" s="15" t="s">
        <v>323</v>
      </c>
      <c r="C340" s="15" t="s">
        <v>1039</v>
      </c>
      <c r="D340" s="15">
        <v>2</v>
      </c>
      <c r="E340" s="134">
        <v>39795</v>
      </c>
      <c r="F340" s="15"/>
      <c r="G340" s="15"/>
      <c r="H340" s="15"/>
      <c r="I340" s="15"/>
      <c r="J340" s="15"/>
      <c r="K340" s="134"/>
    </row>
    <row r="341" spans="1:11" x14ac:dyDescent="0.15">
      <c r="A341" s="15">
        <v>848</v>
      </c>
      <c r="B341" s="15" t="s">
        <v>324</v>
      </c>
      <c r="C341" s="15" t="s">
        <v>1040</v>
      </c>
      <c r="D341" s="15">
        <v>2</v>
      </c>
      <c r="E341" s="134">
        <v>39856</v>
      </c>
      <c r="F341" s="15"/>
      <c r="G341" s="15"/>
      <c r="H341" s="15"/>
      <c r="I341" s="15"/>
      <c r="J341" s="15"/>
      <c r="K341" s="134"/>
    </row>
    <row r="342" spans="1:11" x14ac:dyDescent="0.15">
      <c r="A342" s="15">
        <v>849</v>
      </c>
      <c r="B342" s="15" t="s">
        <v>325</v>
      </c>
      <c r="C342" s="15" t="s">
        <v>1041</v>
      </c>
      <c r="D342" s="15">
        <v>2</v>
      </c>
      <c r="E342" s="134">
        <v>39867</v>
      </c>
      <c r="F342" s="15"/>
      <c r="G342" s="15"/>
      <c r="H342" s="15"/>
      <c r="I342" s="15"/>
      <c r="J342" s="15"/>
      <c r="K342" s="134"/>
    </row>
    <row r="343" spans="1:11" x14ac:dyDescent="0.15">
      <c r="A343" s="15">
        <v>850</v>
      </c>
      <c r="B343" s="15" t="s">
        <v>326</v>
      </c>
      <c r="C343" s="15" t="s">
        <v>1042</v>
      </c>
      <c r="D343" s="15">
        <v>2</v>
      </c>
      <c r="E343" s="134">
        <v>39867</v>
      </c>
      <c r="F343" s="15"/>
      <c r="G343" s="15"/>
      <c r="H343" s="15"/>
      <c r="I343" s="15"/>
      <c r="J343" s="15"/>
      <c r="K343" s="134"/>
    </row>
    <row r="344" spans="1:11" x14ac:dyDescent="0.15">
      <c r="A344" s="15">
        <v>851</v>
      </c>
      <c r="B344" s="15" t="s">
        <v>327</v>
      </c>
      <c r="C344" s="15" t="s">
        <v>1043</v>
      </c>
      <c r="D344" s="15">
        <v>2</v>
      </c>
      <c r="E344" s="134">
        <v>39666</v>
      </c>
      <c r="F344" s="15"/>
      <c r="G344" s="15"/>
      <c r="H344" s="15"/>
      <c r="I344" s="15"/>
      <c r="J344" s="15"/>
      <c r="K344" s="134"/>
    </row>
    <row r="345" spans="1:11" x14ac:dyDescent="0.15">
      <c r="A345" s="15">
        <v>853</v>
      </c>
      <c r="B345" s="15" t="s">
        <v>328</v>
      </c>
      <c r="C345" s="15" t="s">
        <v>1044</v>
      </c>
      <c r="D345" s="15">
        <v>2</v>
      </c>
      <c r="E345" s="134">
        <v>39774</v>
      </c>
      <c r="F345" s="15"/>
      <c r="G345" s="15"/>
      <c r="H345" s="15"/>
      <c r="I345" s="15"/>
      <c r="J345" s="15"/>
      <c r="K345" s="134"/>
    </row>
    <row r="346" spans="1:11" x14ac:dyDescent="0.15">
      <c r="A346" s="15">
        <v>856</v>
      </c>
      <c r="B346" s="15" t="s">
        <v>329</v>
      </c>
      <c r="C346" s="15" t="s">
        <v>1045</v>
      </c>
      <c r="D346" s="15">
        <v>2</v>
      </c>
      <c r="E346" s="134">
        <v>39709</v>
      </c>
      <c r="F346" s="15"/>
      <c r="G346" s="15"/>
      <c r="H346" s="15"/>
      <c r="I346" s="15"/>
      <c r="J346" s="15"/>
      <c r="K346" s="134"/>
    </row>
    <row r="347" spans="1:11" x14ac:dyDescent="0.15">
      <c r="A347" s="15">
        <v>857</v>
      </c>
      <c r="B347" s="15" t="s">
        <v>1046</v>
      </c>
      <c r="C347" s="15" t="s">
        <v>1047</v>
      </c>
      <c r="D347" s="15">
        <v>1</v>
      </c>
      <c r="E347" s="134">
        <v>40058</v>
      </c>
      <c r="F347" s="15"/>
      <c r="G347" s="15"/>
      <c r="H347" s="15"/>
      <c r="I347" s="15"/>
      <c r="J347" s="15"/>
      <c r="K347" s="134"/>
    </row>
    <row r="348" spans="1:11" x14ac:dyDescent="0.15">
      <c r="A348" s="15">
        <v>858</v>
      </c>
      <c r="B348" s="15" t="s">
        <v>1048</v>
      </c>
      <c r="C348" s="15" t="s">
        <v>1049</v>
      </c>
      <c r="D348" s="15">
        <v>1</v>
      </c>
      <c r="E348" s="134">
        <v>39999</v>
      </c>
      <c r="F348" s="15"/>
      <c r="G348" s="15"/>
      <c r="H348" s="15"/>
      <c r="I348" s="15"/>
      <c r="J348" s="15"/>
      <c r="K348" s="134"/>
    </row>
    <row r="349" spans="1:11" x14ac:dyDescent="0.15">
      <c r="A349" s="15">
        <v>872</v>
      </c>
      <c r="B349" s="15" t="s">
        <v>330</v>
      </c>
      <c r="C349" s="15" t="s">
        <v>1050</v>
      </c>
      <c r="D349" s="15">
        <v>2</v>
      </c>
      <c r="E349" s="134">
        <v>39565</v>
      </c>
      <c r="F349" s="15"/>
      <c r="G349" s="15"/>
      <c r="H349" s="15"/>
      <c r="I349" s="15"/>
      <c r="J349" s="15"/>
      <c r="K349" s="134"/>
    </row>
    <row r="350" spans="1:11" x14ac:dyDescent="0.15">
      <c r="A350" s="15">
        <v>873</v>
      </c>
      <c r="B350" s="15" t="s">
        <v>331</v>
      </c>
      <c r="C350" s="15" t="s">
        <v>1051</v>
      </c>
      <c r="D350" s="15">
        <v>2</v>
      </c>
      <c r="E350" s="134">
        <v>39865</v>
      </c>
      <c r="F350" s="15"/>
      <c r="G350" s="15"/>
      <c r="H350" s="15"/>
      <c r="I350" s="15"/>
      <c r="J350" s="15"/>
      <c r="K350" s="134"/>
    </row>
    <row r="351" spans="1:11" x14ac:dyDescent="0.15">
      <c r="A351" s="15">
        <v>874</v>
      </c>
      <c r="B351" s="15" t="s">
        <v>332</v>
      </c>
      <c r="C351" s="15" t="s">
        <v>1052</v>
      </c>
      <c r="D351" s="15">
        <v>2</v>
      </c>
      <c r="E351" s="134">
        <v>39827</v>
      </c>
      <c r="F351" s="15"/>
      <c r="G351" s="15"/>
      <c r="H351" s="15"/>
      <c r="I351" s="15"/>
      <c r="J351" s="15"/>
      <c r="K351" s="134"/>
    </row>
    <row r="352" spans="1:11" x14ac:dyDescent="0.15">
      <c r="A352" s="15">
        <v>875</v>
      </c>
      <c r="B352" s="15" t="s">
        <v>1053</v>
      </c>
      <c r="C352" s="15" t="s">
        <v>1054</v>
      </c>
      <c r="D352" s="15">
        <v>2</v>
      </c>
      <c r="E352" s="134">
        <v>39863</v>
      </c>
      <c r="F352" s="15"/>
      <c r="G352" s="15"/>
      <c r="H352" s="15"/>
      <c r="I352" s="15"/>
      <c r="J352" s="15"/>
      <c r="K352" s="134"/>
    </row>
    <row r="353" spans="1:11" x14ac:dyDescent="0.15">
      <c r="A353" s="15">
        <v>876</v>
      </c>
      <c r="B353" s="15" t="s">
        <v>1055</v>
      </c>
      <c r="C353" s="15" t="s">
        <v>1056</v>
      </c>
      <c r="D353" s="15">
        <v>1</v>
      </c>
      <c r="E353" s="134">
        <v>40121</v>
      </c>
      <c r="F353" s="15"/>
      <c r="G353" s="15"/>
      <c r="H353" s="15"/>
      <c r="I353" s="15"/>
      <c r="J353" s="15"/>
      <c r="K353" s="134"/>
    </row>
    <row r="354" spans="1:11" x14ac:dyDescent="0.15">
      <c r="A354" s="15">
        <v>877</v>
      </c>
      <c r="B354" s="15" t="s">
        <v>1057</v>
      </c>
      <c r="C354" s="15" t="s">
        <v>1058</v>
      </c>
      <c r="D354" s="15">
        <v>1</v>
      </c>
      <c r="E354" s="134">
        <v>40184</v>
      </c>
      <c r="F354" s="15"/>
      <c r="G354" s="15"/>
      <c r="H354" s="15"/>
      <c r="I354" s="15"/>
      <c r="J354" s="15"/>
      <c r="K354" s="134"/>
    </row>
    <row r="355" spans="1:11" x14ac:dyDescent="0.15">
      <c r="A355" s="15">
        <v>878</v>
      </c>
      <c r="B355" s="15" t="s">
        <v>1059</v>
      </c>
      <c r="C355" s="15" t="s">
        <v>1060</v>
      </c>
      <c r="D355" s="15">
        <v>1</v>
      </c>
      <c r="E355" s="134">
        <v>40208</v>
      </c>
      <c r="F355" s="15"/>
      <c r="G355" s="15"/>
      <c r="H355" s="15"/>
      <c r="I355" s="15"/>
      <c r="J355" s="15"/>
      <c r="K355" s="134"/>
    </row>
    <row r="356" spans="1:11" x14ac:dyDescent="0.15">
      <c r="A356" s="15">
        <v>879</v>
      </c>
      <c r="B356" s="15" t="s">
        <v>1061</v>
      </c>
      <c r="C356" s="15" t="s">
        <v>1062</v>
      </c>
      <c r="D356" s="15">
        <v>1</v>
      </c>
      <c r="E356" s="134">
        <v>39930</v>
      </c>
      <c r="F356" s="15"/>
      <c r="G356" s="15"/>
      <c r="H356" s="15"/>
      <c r="I356" s="15"/>
      <c r="J356" s="15"/>
      <c r="K356" s="134"/>
    </row>
    <row r="357" spans="1:11" x14ac:dyDescent="0.15">
      <c r="A357" s="15">
        <v>880</v>
      </c>
      <c r="B357" s="15" t="s">
        <v>1063</v>
      </c>
      <c r="C357" s="15" t="s">
        <v>1064</v>
      </c>
      <c r="D357" s="15">
        <v>1</v>
      </c>
      <c r="E357" s="134">
        <v>40149</v>
      </c>
      <c r="F357" s="15"/>
      <c r="G357" s="15"/>
      <c r="H357" s="15"/>
      <c r="I357" s="15"/>
      <c r="J357" s="15"/>
      <c r="K357" s="134"/>
    </row>
    <row r="358" spans="1:11" x14ac:dyDescent="0.15">
      <c r="A358" s="15">
        <v>881</v>
      </c>
      <c r="B358" s="15" t="s">
        <v>1065</v>
      </c>
      <c r="C358" s="15" t="s">
        <v>1066</v>
      </c>
      <c r="D358" s="15">
        <v>1</v>
      </c>
      <c r="E358" s="134">
        <v>40099</v>
      </c>
      <c r="F358" s="15"/>
      <c r="G358" s="15"/>
      <c r="H358" s="15"/>
      <c r="I358" s="15"/>
      <c r="J358" s="15"/>
      <c r="K358" s="134"/>
    </row>
    <row r="359" spans="1:11" x14ac:dyDescent="0.15">
      <c r="A359" s="15">
        <v>882</v>
      </c>
      <c r="B359" s="15" t="s">
        <v>1067</v>
      </c>
      <c r="C359" s="15" t="s">
        <v>1068</v>
      </c>
      <c r="D359" s="15">
        <v>1</v>
      </c>
      <c r="E359" s="134">
        <v>39980</v>
      </c>
      <c r="F359" s="15"/>
      <c r="G359" s="15"/>
      <c r="H359" s="15"/>
      <c r="I359" s="15"/>
      <c r="J359" s="15"/>
      <c r="K359" s="134"/>
    </row>
    <row r="360" spans="1:11" x14ac:dyDescent="0.15">
      <c r="A360" s="15">
        <v>922</v>
      </c>
      <c r="B360" s="15" t="s">
        <v>333</v>
      </c>
      <c r="C360" s="15" t="s">
        <v>1069</v>
      </c>
      <c r="D360" s="15">
        <v>2</v>
      </c>
      <c r="E360" s="134">
        <v>39779</v>
      </c>
      <c r="F360" s="15"/>
      <c r="G360" s="15"/>
      <c r="H360" s="15"/>
      <c r="I360" s="15"/>
      <c r="J360" s="15"/>
      <c r="K360" s="134"/>
    </row>
    <row r="361" spans="1:11" x14ac:dyDescent="0.15">
      <c r="A361" s="15">
        <v>923</v>
      </c>
      <c r="B361" s="15" t="s">
        <v>1070</v>
      </c>
      <c r="C361" s="15" t="s">
        <v>1071</v>
      </c>
      <c r="D361" s="15">
        <v>1</v>
      </c>
      <c r="E361" s="134">
        <v>39999</v>
      </c>
      <c r="F361" s="15"/>
      <c r="G361" s="15"/>
      <c r="H361" s="15"/>
      <c r="I361" s="15"/>
      <c r="J361" s="15"/>
      <c r="K361" s="134"/>
    </row>
    <row r="362" spans="1:11" x14ac:dyDescent="0.15">
      <c r="A362" s="15">
        <v>924</v>
      </c>
      <c r="B362" s="15" t="s">
        <v>1072</v>
      </c>
      <c r="C362" s="15" t="s">
        <v>1073</v>
      </c>
      <c r="D362" s="15">
        <v>1</v>
      </c>
      <c r="E362" s="134">
        <v>40010</v>
      </c>
      <c r="F362" s="15"/>
      <c r="G362" s="15"/>
      <c r="H362" s="15"/>
      <c r="I362" s="15"/>
      <c r="J362" s="15"/>
      <c r="K362" s="134"/>
    </row>
    <row r="363" spans="1:11" x14ac:dyDescent="0.15">
      <c r="A363" s="15">
        <v>925</v>
      </c>
      <c r="B363" s="15" t="s">
        <v>1074</v>
      </c>
      <c r="C363" s="15" t="s">
        <v>1075</v>
      </c>
      <c r="D363" s="15">
        <v>1</v>
      </c>
      <c r="E363" s="134">
        <v>40099</v>
      </c>
      <c r="F363" s="15"/>
      <c r="G363" s="15"/>
      <c r="H363" s="15"/>
      <c r="I363" s="15"/>
      <c r="J363" s="15"/>
      <c r="K363" s="134"/>
    </row>
    <row r="364" spans="1:11" x14ac:dyDescent="0.15">
      <c r="A364" s="15">
        <v>926</v>
      </c>
      <c r="B364" s="15" t="s">
        <v>1076</v>
      </c>
      <c r="C364" s="15" t="s">
        <v>1077</v>
      </c>
      <c r="D364" s="15">
        <v>1</v>
      </c>
      <c r="E364" s="134">
        <v>40058</v>
      </c>
      <c r="F364" s="15"/>
      <c r="G364" s="15"/>
      <c r="H364" s="15"/>
      <c r="I364" s="15"/>
      <c r="J364" s="15"/>
      <c r="K364" s="134"/>
    </row>
    <row r="365" spans="1:11" x14ac:dyDescent="0.15">
      <c r="A365" s="15">
        <v>927</v>
      </c>
      <c r="B365" s="15" t="s">
        <v>1078</v>
      </c>
      <c r="C365" s="15" t="s">
        <v>1079</v>
      </c>
      <c r="D365" s="15">
        <v>1</v>
      </c>
      <c r="E365" s="134">
        <v>40207</v>
      </c>
      <c r="F365" s="15"/>
      <c r="G365" s="15"/>
      <c r="H365" s="15"/>
      <c r="I365" s="15"/>
      <c r="J365" s="15"/>
      <c r="K365" s="134"/>
    </row>
    <row r="366" spans="1:11" x14ac:dyDescent="0.15">
      <c r="A366" s="15">
        <v>928</v>
      </c>
      <c r="B366" s="15" t="s">
        <v>334</v>
      </c>
      <c r="C366" s="15" t="s">
        <v>1080</v>
      </c>
      <c r="D366" s="15">
        <v>2</v>
      </c>
      <c r="E366" s="134">
        <v>39569</v>
      </c>
      <c r="F366" s="15"/>
      <c r="G366" s="15"/>
      <c r="H366" s="15"/>
      <c r="I366" s="15"/>
      <c r="J366" s="15"/>
      <c r="K366" s="134"/>
    </row>
    <row r="367" spans="1:11" x14ac:dyDescent="0.15">
      <c r="A367" s="15">
        <v>929</v>
      </c>
      <c r="B367" s="15" t="s">
        <v>1081</v>
      </c>
      <c r="C367" s="15" t="s">
        <v>1082</v>
      </c>
      <c r="D367" s="15">
        <v>1</v>
      </c>
      <c r="E367" s="134">
        <v>40053</v>
      </c>
      <c r="F367" s="15"/>
      <c r="G367" s="15"/>
      <c r="H367" s="15"/>
      <c r="I367" s="15"/>
      <c r="J367" s="15"/>
      <c r="K367" s="134"/>
    </row>
    <row r="368" spans="1:11" x14ac:dyDescent="0.15">
      <c r="A368" s="15">
        <v>930</v>
      </c>
      <c r="B368" s="15" t="s">
        <v>1083</v>
      </c>
      <c r="C368" s="15" t="s">
        <v>1084</v>
      </c>
      <c r="D368" s="15">
        <v>1</v>
      </c>
      <c r="E368" s="134">
        <v>40147</v>
      </c>
      <c r="F368" s="15"/>
      <c r="G368" s="15"/>
      <c r="H368" s="15"/>
      <c r="I368" s="15"/>
      <c r="J368" s="15"/>
      <c r="K368" s="134"/>
    </row>
    <row r="369" spans="1:11" x14ac:dyDescent="0.15">
      <c r="A369" s="15">
        <v>931</v>
      </c>
      <c r="B369" s="15" t="s">
        <v>1085</v>
      </c>
      <c r="C369" s="15" t="s">
        <v>1086</v>
      </c>
      <c r="D369" s="15">
        <v>1</v>
      </c>
      <c r="E369" s="134">
        <v>40087</v>
      </c>
      <c r="F369" s="15"/>
      <c r="G369" s="15"/>
      <c r="H369" s="15"/>
      <c r="I369" s="15"/>
      <c r="J369" s="15"/>
      <c r="K369" s="134"/>
    </row>
    <row r="370" spans="1:11" x14ac:dyDescent="0.15">
      <c r="A370" s="15">
        <v>935</v>
      </c>
      <c r="B370" s="15" t="s">
        <v>1087</v>
      </c>
      <c r="C370" s="15" t="s">
        <v>1088</v>
      </c>
      <c r="D370" s="15">
        <v>2</v>
      </c>
      <c r="E370" s="134">
        <v>39747</v>
      </c>
      <c r="F370" s="15"/>
      <c r="G370" s="15"/>
      <c r="H370" s="15"/>
      <c r="I370" s="15"/>
      <c r="J370" s="15"/>
      <c r="K370" s="134"/>
    </row>
    <row r="371" spans="1:11" x14ac:dyDescent="0.15">
      <c r="A371" s="15">
        <v>972</v>
      </c>
      <c r="B371" s="15" t="s">
        <v>335</v>
      </c>
      <c r="C371" s="15" t="s">
        <v>1089</v>
      </c>
      <c r="D371" s="15">
        <v>2</v>
      </c>
      <c r="E371" s="134">
        <v>39817</v>
      </c>
      <c r="F371" s="15"/>
      <c r="G371" s="15"/>
      <c r="H371" s="15"/>
      <c r="I371" s="15"/>
      <c r="J371" s="15"/>
      <c r="K371" s="134"/>
    </row>
    <row r="372" spans="1:11" x14ac:dyDescent="0.15">
      <c r="A372" s="15">
        <v>973</v>
      </c>
      <c r="B372" s="15" t="s">
        <v>336</v>
      </c>
      <c r="C372" s="15" t="s">
        <v>1090</v>
      </c>
      <c r="D372" s="15">
        <v>2</v>
      </c>
      <c r="E372" s="134">
        <v>39694</v>
      </c>
      <c r="F372" s="15"/>
      <c r="G372" s="15"/>
      <c r="H372" s="15"/>
      <c r="I372" s="15"/>
      <c r="J372" s="15"/>
      <c r="K372" s="134"/>
    </row>
    <row r="373" spans="1:11" x14ac:dyDescent="0.15">
      <c r="A373" s="15">
        <v>975</v>
      </c>
      <c r="B373" s="15" t="s">
        <v>1091</v>
      </c>
      <c r="C373" s="15" t="s">
        <v>1092</v>
      </c>
      <c r="D373" s="15">
        <v>1</v>
      </c>
      <c r="E373" s="134">
        <v>40076</v>
      </c>
      <c r="F373" s="15"/>
      <c r="G373" s="15"/>
      <c r="H373" s="15"/>
      <c r="I373" s="15"/>
      <c r="J373" s="15"/>
      <c r="K373" s="134"/>
    </row>
    <row r="374" spans="1:11" x14ac:dyDescent="0.15">
      <c r="A374" s="15">
        <v>986</v>
      </c>
      <c r="B374" s="15" t="s">
        <v>337</v>
      </c>
      <c r="C374" s="15" t="s">
        <v>1093</v>
      </c>
      <c r="D374" s="15">
        <v>2</v>
      </c>
      <c r="E374" s="134">
        <v>39643</v>
      </c>
      <c r="F374" s="15"/>
      <c r="G374" s="15"/>
      <c r="H374" s="15"/>
      <c r="I374" s="15"/>
      <c r="J374" s="15"/>
      <c r="K374" s="134"/>
    </row>
    <row r="375" spans="1:11" x14ac:dyDescent="0.15">
      <c r="A375" s="15">
        <v>987</v>
      </c>
      <c r="B375" s="15" t="s">
        <v>338</v>
      </c>
      <c r="C375" s="15" t="s">
        <v>1094</v>
      </c>
      <c r="D375" s="15">
        <v>2</v>
      </c>
      <c r="E375" s="134">
        <v>39659</v>
      </c>
      <c r="F375" s="15"/>
      <c r="G375" s="15"/>
      <c r="H375" s="15"/>
      <c r="I375" s="15"/>
      <c r="J375" s="15"/>
      <c r="K375" s="134"/>
    </row>
    <row r="376" spans="1:11" x14ac:dyDescent="0.15">
      <c r="A376" s="15">
        <v>988</v>
      </c>
      <c r="B376" s="15" t="s">
        <v>339</v>
      </c>
      <c r="C376" s="15" t="s">
        <v>1095</v>
      </c>
      <c r="D376" s="15">
        <v>2</v>
      </c>
      <c r="E376" s="134">
        <v>39782</v>
      </c>
      <c r="F376" s="15"/>
      <c r="G376" s="15"/>
      <c r="H376" s="15"/>
      <c r="I376" s="15"/>
      <c r="J376" s="15"/>
      <c r="K376" s="134"/>
    </row>
    <row r="377" spans="1:11" x14ac:dyDescent="0.15">
      <c r="A377" s="15">
        <v>989</v>
      </c>
      <c r="B377" s="15" t="s">
        <v>340</v>
      </c>
      <c r="C377" s="15" t="s">
        <v>1096</v>
      </c>
      <c r="D377" s="15">
        <v>2</v>
      </c>
      <c r="E377" s="134">
        <v>39544</v>
      </c>
      <c r="F377" s="15"/>
      <c r="G377" s="15"/>
      <c r="H377" s="15"/>
      <c r="I377" s="15"/>
      <c r="J377" s="15"/>
      <c r="K377" s="134"/>
    </row>
    <row r="378" spans="1:11" x14ac:dyDescent="0.15">
      <c r="A378" s="15">
        <v>990</v>
      </c>
      <c r="B378" s="15" t="s">
        <v>341</v>
      </c>
      <c r="C378" s="15" t="s">
        <v>1097</v>
      </c>
      <c r="D378" s="15">
        <v>2</v>
      </c>
      <c r="E378" s="134">
        <v>39735</v>
      </c>
      <c r="F378" s="15"/>
      <c r="G378" s="15"/>
      <c r="H378" s="15"/>
      <c r="I378" s="15"/>
      <c r="J378" s="15"/>
      <c r="K378" s="134"/>
    </row>
    <row r="379" spans="1:11" x14ac:dyDescent="0.15">
      <c r="A379" s="15">
        <v>991</v>
      </c>
      <c r="B379" s="15" t="s">
        <v>1098</v>
      </c>
      <c r="C379" s="15" t="s">
        <v>1099</v>
      </c>
      <c r="D379" s="15">
        <v>1</v>
      </c>
      <c r="E379" s="134">
        <v>40027</v>
      </c>
      <c r="F379" s="15"/>
      <c r="G379" s="15"/>
      <c r="H379" s="15"/>
      <c r="I379" s="15"/>
      <c r="J379" s="15"/>
      <c r="K379" s="134"/>
    </row>
    <row r="380" spans="1:11" x14ac:dyDescent="0.15">
      <c r="A380" s="15">
        <v>992</v>
      </c>
      <c r="B380" s="15" t="s">
        <v>1100</v>
      </c>
      <c r="C380" s="15" t="s">
        <v>1101</v>
      </c>
      <c r="D380" s="15">
        <v>1</v>
      </c>
      <c r="E380" s="134">
        <v>39990</v>
      </c>
      <c r="F380" s="15"/>
      <c r="G380" s="15"/>
      <c r="H380" s="15"/>
      <c r="I380" s="15"/>
      <c r="J380" s="15"/>
      <c r="K380" s="134"/>
    </row>
    <row r="381" spans="1:11" x14ac:dyDescent="0.15">
      <c r="A381" s="15">
        <v>993</v>
      </c>
      <c r="B381" s="15" t="s">
        <v>1102</v>
      </c>
      <c r="C381" s="15" t="s">
        <v>1103</v>
      </c>
      <c r="D381" s="15">
        <v>1</v>
      </c>
      <c r="E381" s="134">
        <v>40064</v>
      </c>
      <c r="F381" s="15"/>
      <c r="G381" s="15"/>
      <c r="H381" s="15"/>
      <c r="I381" s="15"/>
      <c r="J381" s="15"/>
      <c r="K381" s="134"/>
    </row>
    <row r="382" spans="1:11" x14ac:dyDescent="0.15">
      <c r="A382" s="15">
        <v>994</v>
      </c>
      <c r="B382" s="15" t="s">
        <v>1104</v>
      </c>
      <c r="C382" s="15" t="s">
        <v>1105</v>
      </c>
      <c r="D382" s="15">
        <v>1</v>
      </c>
      <c r="E382" s="134">
        <v>39980</v>
      </c>
      <c r="F382" s="15"/>
      <c r="G382" s="15"/>
      <c r="H382" s="15"/>
      <c r="I382" s="15"/>
      <c r="J382" s="15"/>
      <c r="K382" s="134"/>
    </row>
    <row r="383" spans="1:11" x14ac:dyDescent="0.15">
      <c r="A383" s="15">
        <v>995</v>
      </c>
      <c r="B383" s="15" t="s">
        <v>1106</v>
      </c>
      <c r="C383" s="15" t="s">
        <v>1107</v>
      </c>
      <c r="D383" s="15">
        <v>1</v>
      </c>
      <c r="E383" s="134">
        <v>40065</v>
      </c>
      <c r="F383" s="15"/>
      <c r="G383" s="15"/>
      <c r="H383" s="15"/>
      <c r="I383" s="15"/>
      <c r="J383" s="15"/>
      <c r="K383" s="134"/>
    </row>
    <row r="384" spans="1:11" x14ac:dyDescent="0.15">
      <c r="A384" s="15">
        <v>996</v>
      </c>
      <c r="B384" s="15" t="s">
        <v>1108</v>
      </c>
      <c r="C384" s="15" t="s">
        <v>1109</v>
      </c>
      <c r="D384" s="15">
        <v>1</v>
      </c>
      <c r="E384" s="134">
        <v>39958</v>
      </c>
      <c r="F384" s="15"/>
      <c r="G384" s="15"/>
      <c r="H384" s="15"/>
      <c r="I384" s="15"/>
      <c r="J384" s="15"/>
      <c r="K384" s="134"/>
    </row>
    <row r="385" spans="1:11" x14ac:dyDescent="0.15">
      <c r="A385" s="15">
        <v>997</v>
      </c>
      <c r="B385" s="15" t="s">
        <v>1110</v>
      </c>
      <c r="C385" s="15" t="s">
        <v>1111</v>
      </c>
      <c r="D385" s="15">
        <v>2</v>
      </c>
      <c r="E385" s="134">
        <v>39543</v>
      </c>
      <c r="F385" s="15"/>
      <c r="G385" s="15"/>
      <c r="H385" s="15"/>
      <c r="I385" s="15"/>
      <c r="J385" s="15"/>
      <c r="K385" s="134"/>
    </row>
    <row r="386" spans="1:11" x14ac:dyDescent="0.15">
      <c r="A386" s="15">
        <v>998</v>
      </c>
      <c r="B386" s="15" t="s">
        <v>1112</v>
      </c>
      <c r="C386" s="15" t="s">
        <v>1113</v>
      </c>
      <c r="D386" s="15">
        <v>1</v>
      </c>
      <c r="E386" s="134">
        <v>40175</v>
      </c>
      <c r="F386" s="15"/>
      <c r="G386" s="15"/>
      <c r="H386" s="15"/>
      <c r="I386" s="15"/>
      <c r="J386" s="15"/>
      <c r="K386" s="134"/>
    </row>
    <row r="387" spans="1:11" x14ac:dyDescent="0.15">
      <c r="A387" s="15">
        <v>999</v>
      </c>
      <c r="B387" s="15" t="s">
        <v>1114</v>
      </c>
      <c r="C387" s="15" t="s">
        <v>1115</v>
      </c>
      <c r="D387" s="15">
        <v>1</v>
      </c>
      <c r="E387" s="134">
        <v>40001</v>
      </c>
      <c r="F387" s="15"/>
      <c r="G387" s="15"/>
      <c r="H387" s="15"/>
      <c r="I387" s="15"/>
      <c r="J387" s="15"/>
      <c r="K387" s="134"/>
    </row>
    <row r="388" spans="1:11" x14ac:dyDescent="0.15">
      <c r="A388" s="15">
        <v>1000</v>
      </c>
      <c r="B388" s="15" t="s">
        <v>1116</v>
      </c>
      <c r="C388" s="15" t="s">
        <v>1117</v>
      </c>
      <c r="D388" s="15">
        <v>1</v>
      </c>
      <c r="E388" s="134">
        <v>40216</v>
      </c>
      <c r="F388" s="15"/>
      <c r="G388" s="15"/>
      <c r="H388" s="15"/>
      <c r="I388" s="15"/>
      <c r="J388" s="15"/>
      <c r="K388" s="134"/>
    </row>
    <row r="389" spans="1:11" x14ac:dyDescent="0.15">
      <c r="A389" s="15">
        <v>1008</v>
      </c>
      <c r="B389" s="15" t="s">
        <v>342</v>
      </c>
      <c r="C389" s="15" t="s">
        <v>1118</v>
      </c>
      <c r="D389" s="15">
        <v>2</v>
      </c>
      <c r="E389" s="134">
        <v>39549</v>
      </c>
      <c r="F389" s="15"/>
      <c r="G389" s="15"/>
      <c r="H389" s="15"/>
      <c r="I389" s="15"/>
      <c r="J389" s="15"/>
      <c r="K389" s="134"/>
    </row>
    <row r="390" spans="1:11" x14ac:dyDescent="0.15">
      <c r="A390" s="15">
        <v>1009</v>
      </c>
      <c r="B390" s="15" t="s">
        <v>343</v>
      </c>
      <c r="C390" s="15" t="s">
        <v>1119</v>
      </c>
      <c r="D390" s="15">
        <v>2</v>
      </c>
      <c r="E390" s="134">
        <v>39747</v>
      </c>
      <c r="F390" s="15"/>
      <c r="G390" s="15"/>
      <c r="H390" s="15"/>
      <c r="I390" s="15"/>
      <c r="J390" s="15"/>
      <c r="K390" s="134"/>
    </row>
    <row r="391" spans="1:11" x14ac:dyDescent="0.15">
      <c r="A391" s="15">
        <v>1010</v>
      </c>
      <c r="B391" s="15" t="s">
        <v>344</v>
      </c>
      <c r="C391" s="15" t="s">
        <v>1120</v>
      </c>
      <c r="D391" s="15">
        <v>2</v>
      </c>
      <c r="E391" s="134">
        <v>39895</v>
      </c>
      <c r="F391" s="15"/>
      <c r="G391" s="15"/>
      <c r="H391" s="15"/>
      <c r="I391" s="15"/>
      <c r="J391" s="15"/>
      <c r="K391" s="134"/>
    </row>
    <row r="392" spans="1:11" x14ac:dyDescent="0.15">
      <c r="A392" s="15">
        <v>1011</v>
      </c>
      <c r="B392" s="15" t="s">
        <v>1122</v>
      </c>
      <c r="C392" s="15" t="s">
        <v>1123</v>
      </c>
      <c r="D392" s="15">
        <v>1</v>
      </c>
      <c r="E392" s="134">
        <v>40126</v>
      </c>
      <c r="F392" s="15"/>
      <c r="G392" s="15"/>
      <c r="H392" s="15"/>
      <c r="I392" s="15"/>
      <c r="J392" s="15"/>
      <c r="K392" s="134"/>
    </row>
    <row r="393" spans="1:11" x14ac:dyDescent="0.15">
      <c r="A393" s="15">
        <v>1011</v>
      </c>
      <c r="B393" s="15" t="s">
        <v>345</v>
      </c>
      <c r="C393" s="15" t="s">
        <v>1121</v>
      </c>
      <c r="D393" s="15">
        <v>2</v>
      </c>
      <c r="E393" s="134">
        <v>39662</v>
      </c>
      <c r="F393" s="15"/>
      <c r="G393" s="15"/>
      <c r="H393" s="15"/>
      <c r="I393" s="15"/>
      <c r="J393" s="15"/>
      <c r="K393" s="134"/>
    </row>
    <row r="394" spans="1:11" x14ac:dyDescent="0.15">
      <c r="A394" s="15">
        <v>1012</v>
      </c>
      <c r="B394" s="15" t="s">
        <v>1124</v>
      </c>
      <c r="C394" s="15" t="s">
        <v>1125</v>
      </c>
      <c r="D394" s="15">
        <v>1</v>
      </c>
      <c r="E394" s="134">
        <v>40222</v>
      </c>
      <c r="F394" s="15"/>
      <c r="G394" s="15"/>
      <c r="H394" s="15"/>
      <c r="I394" s="15"/>
      <c r="J394" s="15"/>
      <c r="K394" s="134"/>
    </row>
    <row r="395" spans="1:11" x14ac:dyDescent="0.15">
      <c r="A395" s="15">
        <v>1013</v>
      </c>
      <c r="B395" s="15" t="s">
        <v>1126</v>
      </c>
      <c r="C395" s="15" t="s">
        <v>1127</v>
      </c>
      <c r="D395" s="15">
        <v>1</v>
      </c>
      <c r="E395" s="134">
        <v>40047</v>
      </c>
      <c r="F395" s="15"/>
      <c r="G395" s="15"/>
      <c r="H395" s="15"/>
      <c r="I395" s="15"/>
      <c r="J395" s="15"/>
      <c r="K395" s="134"/>
    </row>
    <row r="396" spans="1:11" x14ac:dyDescent="0.15">
      <c r="A396" s="15">
        <v>1014</v>
      </c>
      <c r="B396" s="15" t="s">
        <v>1128</v>
      </c>
      <c r="C396" s="15" t="s">
        <v>1129</v>
      </c>
      <c r="D396" s="15">
        <v>1</v>
      </c>
      <c r="E396" s="134">
        <v>40060</v>
      </c>
      <c r="F396" s="15"/>
      <c r="G396" s="15"/>
      <c r="H396" s="15"/>
      <c r="I396" s="15"/>
      <c r="J396" s="15"/>
      <c r="K396" s="134"/>
    </row>
    <row r="397" spans="1:11" x14ac:dyDescent="0.15">
      <c r="A397" s="15">
        <v>1015</v>
      </c>
      <c r="B397" s="15" t="s">
        <v>1130</v>
      </c>
      <c r="C397" s="15" t="s">
        <v>1131</v>
      </c>
      <c r="D397" s="15">
        <v>1</v>
      </c>
      <c r="E397" s="134">
        <v>40267</v>
      </c>
      <c r="F397" s="15"/>
      <c r="G397" s="15"/>
      <c r="H397" s="15"/>
      <c r="I397" s="15"/>
      <c r="J397" s="15"/>
      <c r="K397" s="134"/>
    </row>
    <row r="398" spans="1:11" x14ac:dyDescent="0.15">
      <c r="A398" s="15">
        <v>1016</v>
      </c>
      <c r="B398" s="15" t="s">
        <v>1132</v>
      </c>
      <c r="C398" s="15" t="s">
        <v>1133</v>
      </c>
      <c r="D398" s="15">
        <v>1</v>
      </c>
      <c r="E398" s="134">
        <v>40056</v>
      </c>
      <c r="F398" s="15"/>
      <c r="G398" s="15"/>
      <c r="H398" s="15"/>
      <c r="I398" s="15"/>
      <c r="J398" s="15"/>
      <c r="K398" s="134"/>
    </row>
    <row r="399" spans="1:11" x14ac:dyDescent="0.15">
      <c r="A399" s="15">
        <v>1017</v>
      </c>
      <c r="B399" s="15" t="s">
        <v>1134</v>
      </c>
      <c r="C399" s="15" t="s">
        <v>1135</v>
      </c>
      <c r="D399" s="15">
        <v>1</v>
      </c>
      <c r="E399" s="134">
        <v>40035</v>
      </c>
      <c r="F399" s="15"/>
      <c r="G399" s="15"/>
      <c r="H399" s="15"/>
      <c r="I399" s="15"/>
      <c r="J399" s="15"/>
      <c r="K399" s="134"/>
    </row>
    <row r="400" spans="1:11" x14ac:dyDescent="0.15">
      <c r="A400" s="15">
        <v>1026</v>
      </c>
      <c r="B400" s="15" t="s">
        <v>346</v>
      </c>
      <c r="C400" s="15" t="s">
        <v>1136</v>
      </c>
      <c r="D400" s="15">
        <v>2</v>
      </c>
      <c r="E400" s="134">
        <v>39704</v>
      </c>
      <c r="F400" s="15"/>
      <c r="G400" s="15"/>
      <c r="H400" s="15"/>
      <c r="I400" s="15"/>
      <c r="J400" s="15"/>
      <c r="K400" s="134"/>
    </row>
    <row r="401" spans="1:11" x14ac:dyDescent="0.15">
      <c r="A401" s="15">
        <v>1027</v>
      </c>
      <c r="B401" s="15" t="s">
        <v>347</v>
      </c>
      <c r="C401" s="15" t="s">
        <v>1137</v>
      </c>
      <c r="D401" s="15">
        <v>2</v>
      </c>
      <c r="E401" s="134">
        <v>39773</v>
      </c>
      <c r="F401" s="15"/>
      <c r="G401" s="15"/>
      <c r="H401" s="15"/>
      <c r="I401" s="15"/>
      <c r="J401" s="15"/>
      <c r="K401" s="134"/>
    </row>
    <row r="402" spans="1:11" x14ac:dyDescent="0.15">
      <c r="A402" s="15">
        <v>1028</v>
      </c>
      <c r="B402" s="15" t="s">
        <v>348</v>
      </c>
      <c r="C402" s="15" t="s">
        <v>1138</v>
      </c>
      <c r="D402" s="15">
        <v>2</v>
      </c>
      <c r="E402" s="134">
        <v>39577</v>
      </c>
      <c r="F402" s="15"/>
      <c r="G402" s="15"/>
      <c r="H402" s="15"/>
      <c r="I402" s="15"/>
      <c r="J402" s="15"/>
      <c r="K402" s="134"/>
    </row>
    <row r="403" spans="1:11" x14ac:dyDescent="0.15">
      <c r="A403" s="15">
        <v>1029</v>
      </c>
      <c r="B403" s="15" t="s">
        <v>1139</v>
      </c>
      <c r="C403" s="15" t="s">
        <v>1140</v>
      </c>
      <c r="D403" s="15">
        <v>1</v>
      </c>
      <c r="E403" s="134">
        <v>39917</v>
      </c>
      <c r="F403" s="15"/>
      <c r="G403" s="15"/>
      <c r="H403" s="15"/>
      <c r="I403" s="15"/>
      <c r="J403" s="15"/>
      <c r="K403" s="134"/>
    </row>
    <row r="404" spans="1:11" x14ac:dyDescent="0.15">
      <c r="A404" s="15">
        <v>1030</v>
      </c>
      <c r="B404" s="15" t="s">
        <v>1141</v>
      </c>
      <c r="C404" s="15" t="s">
        <v>1142</v>
      </c>
      <c r="D404" s="15">
        <v>1</v>
      </c>
      <c r="E404" s="134">
        <v>40256</v>
      </c>
      <c r="F404" s="15"/>
      <c r="G404" s="15"/>
      <c r="H404" s="15"/>
      <c r="I404" s="15"/>
      <c r="J404" s="15"/>
      <c r="K404" s="134"/>
    </row>
    <row r="405" spans="1:11" x14ac:dyDescent="0.15">
      <c r="A405" s="15">
        <v>1031</v>
      </c>
      <c r="B405" s="15" t="s">
        <v>1143</v>
      </c>
      <c r="C405" s="15" t="s">
        <v>1144</v>
      </c>
      <c r="D405" s="15">
        <v>1</v>
      </c>
      <c r="E405" s="134">
        <v>40464</v>
      </c>
      <c r="F405" s="15"/>
      <c r="G405" s="15"/>
      <c r="H405" s="15"/>
      <c r="I405" s="15"/>
      <c r="J405" s="15"/>
      <c r="K405" s="134"/>
    </row>
    <row r="406" spans="1:11" x14ac:dyDescent="0.15">
      <c r="A406" s="15">
        <v>1032</v>
      </c>
      <c r="B406" s="15" t="s">
        <v>1145</v>
      </c>
      <c r="C406" s="15" t="s">
        <v>1146</v>
      </c>
      <c r="D406" s="15">
        <v>1</v>
      </c>
      <c r="E406" s="134">
        <v>40127</v>
      </c>
      <c r="F406" s="15"/>
      <c r="G406" s="15"/>
      <c r="H406" s="15"/>
      <c r="I406" s="15"/>
      <c r="J406" s="15"/>
      <c r="K406" s="134"/>
    </row>
    <row r="407" spans="1:11" x14ac:dyDescent="0.15">
      <c r="A407" s="15">
        <v>1033</v>
      </c>
      <c r="B407" s="15" t="s">
        <v>349</v>
      </c>
      <c r="C407" s="15" t="s">
        <v>1147</v>
      </c>
      <c r="D407" s="15">
        <v>2</v>
      </c>
      <c r="E407" s="134">
        <v>39711</v>
      </c>
      <c r="F407" s="15"/>
      <c r="G407" s="15"/>
      <c r="H407" s="15"/>
      <c r="I407" s="15"/>
      <c r="J407" s="15"/>
      <c r="K407" s="134"/>
    </row>
    <row r="408" spans="1:11" x14ac:dyDescent="0.15">
      <c r="A408" s="15">
        <v>1044</v>
      </c>
      <c r="B408" s="15" t="s">
        <v>350</v>
      </c>
      <c r="C408" s="15" t="s">
        <v>1148</v>
      </c>
      <c r="D408" s="15">
        <v>2</v>
      </c>
      <c r="E408" s="134">
        <v>39720</v>
      </c>
      <c r="F408" s="15"/>
      <c r="G408" s="15"/>
      <c r="H408" s="15"/>
      <c r="I408" s="15"/>
      <c r="J408" s="15"/>
      <c r="K408" s="134"/>
    </row>
    <row r="409" spans="1:11" x14ac:dyDescent="0.15">
      <c r="A409" s="15">
        <v>1045</v>
      </c>
      <c r="B409" s="15" t="s">
        <v>351</v>
      </c>
      <c r="C409" s="15" t="s">
        <v>1149</v>
      </c>
      <c r="D409" s="15">
        <v>2</v>
      </c>
      <c r="E409" s="134">
        <v>39582</v>
      </c>
      <c r="F409" s="15"/>
      <c r="G409" s="15"/>
      <c r="H409" s="15"/>
      <c r="I409" s="15"/>
      <c r="J409" s="15"/>
      <c r="K409" s="134"/>
    </row>
    <row r="410" spans="1:11" x14ac:dyDescent="0.15">
      <c r="A410" s="15">
        <v>1046</v>
      </c>
      <c r="B410" s="15" t="s">
        <v>1150</v>
      </c>
      <c r="C410" s="15" t="s">
        <v>1151</v>
      </c>
      <c r="D410" s="15">
        <v>1</v>
      </c>
      <c r="E410" s="134">
        <v>39962</v>
      </c>
      <c r="F410" s="15"/>
      <c r="G410" s="15"/>
      <c r="H410" s="15"/>
      <c r="I410" s="15"/>
      <c r="J410" s="15"/>
      <c r="K410" s="134"/>
    </row>
    <row r="411" spans="1:11" x14ac:dyDescent="0.15">
      <c r="A411" s="15">
        <v>1047</v>
      </c>
      <c r="B411" s="15" t="s">
        <v>1152</v>
      </c>
      <c r="C411" s="15" t="s">
        <v>1153</v>
      </c>
      <c r="D411" s="15">
        <v>1</v>
      </c>
      <c r="E411" s="134">
        <v>40155</v>
      </c>
      <c r="F411" s="15"/>
      <c r="G411" s="15"/>
      <c r="H411" s="15"/>
      <c r="I411" s="15"/>
      <c r="J411" s="15"/>
      <c r="K411" s="134"/>
    </row>
    <row r="412" spans="1:11" x14ac:dyDescent="0.15">
      <c r="A412" s="15">
        <v>1048</v>
      </c>
      <c r="B412" s="15" t="s">
        <v>1154</v>
      </c>
      <c r="C412" s="15" t="s">
        <v>1155</v>
      </c>
      <c r="D412" s="15">
        <v>1</v>
      </c>
      <c r="E412" s="134">
        <v>40205</v>
      </c>
      <c r="F412" s="15"/>
      <c r="G412" s="15"/>
      <c r="H412" s="15"/>
      <c r="I412" s="15"/>
      <c r="J412" s="15"/>
      <c r="K412" s="134"/>
    </row>
    <row r="413" spans="1:11" x14ac:dyDescent="0.15">
      <c r="A413" s="15">
        <v>1049</v>
      </c>
      <c r="B413" s="15" t="s">
        <v>1156</v>
      </c>
      <c r="C413" s="15" t="s">
        <v>1157</v>
      </c>
      <c r="D413" s="15">
        <v>1</v>
      </c>
      <c r="E413" s="134">
        <v>40093</v>
      </c>
      <c r="F413" s="15"/>
      <c r="G413" s="15"/>
      <c r="H413" s="15"/>
      <c r="I413" s="15"/>
      <c r="J413" s="15"/>
      <c r="K413" s="134"/>
    </row>
    <row r="414" spans="1:11" x14ac:dyDescent="0.15">
      <c r="A414" s="15">
        <v>1050</v>
      </c>
      <c r="B414" s="15" t="s">
        <v>1158</v>
      </c>
      <c r="C414" s="15" t="s">
        <v>1159</v>
      </c>
      <c r="D414" s="15">
        <v>1</v>
      </c>
      <c r="E414" s="134">
        <v>40243</v>
      </c>
      <c r="F414" s="15"/>
      <c r="G414" s="15"/>
      <c r="H414" s="15"/>
      <c r="I414" s="15"/>
      <c r="J414" s="15"/>
      <c r="K414" s="134"/>
    </row>
    <row r="415" spans="1:11" x14ac:dyDescent="0.15">
      <c r="A415" s="15">
        <v>1051</v>
      </c>
      <c r="B415" s="15" t="s">
        <v>352</v>
      </c>
      <c r="C415" s="15" t="s">
        <v>1160</v>
      </c>
      <c r="D415" s="15">
        <v>2</v>
      </c>
      <c r="E415" s="134">
        <v>39832</v>
      </c>
      <c r="F415" s="15"/>
      <c r="G415" s="15"/>
      <c r="H415" s="15"/>
      <c r="I415" s="15"/>
      <c r="J415" s="15"/>
      <c r="K415" s="134"/>
    </row>
    <row r="416" spans="1:11" x14ac:dyDescent="0.15">
      <c r="A416" s="15">
        <v>1052</v>
      </c>
      <c r="B416" s="15" t="s">
        <v>353</v>
      </c>
      <c r="C416" s="15" t="s">
        <v>1161</v>
      </c>
      <c r="D416" s="15">
        <v>2</v>
      </c>
      <c r="E416" s="134">
        <v>39884</v>
      </c>
      <c r="F416" s="15"/>
      <c r="G416" s="15"/>
      <c r="H416" s="15"/>
      <c r="I416" s="15"/>
      <c r="J416" s="15"/>
      <c r="K416" s="134"/>
    </row>
    <row r="417" spans="1:11" x14ac:dyDescent="0.15">
      <c r="A417" s="15">
        <v>1053</v>
      </c>
      <c r="B417" s="15" t="s">
        <v>354</v>
      </c>
      <c r="C417" s="15" t="s">
        <v>1162</v>
      </c>
      <c r="D417" s="15">
        <v>2</v>
      </c>
      <c r="E417" s="134">
        <v>39723</v>
      </c>
      <c r="F417" s="15"/>
      <c r="G417" s="15"/>
      <c r="H417" s="15"/>
      <c r="I417" s="15"/>
      <c r="J417" s="15"/>
      <c r="K417" s="134"/>
    </row>
    <row r="418" spans="1:11" x14ac:dyDescent="0.15">
      <c r="A418" s="15">
        <v>1054</v>
      </c>
      <c r="B418" s="15" t="s">
        <v>355</v>
      </c>
      <c r="C418" s="15" t="s">
        <v>1163</v>
      </c>
      <c r="D418" s="15">
        <v>2</v>
      </c>
      <c r="E418" s="134">
        <v>39575</v>
      </c>
      <c r="F418" s="15"/>
      <c r="G418" s="15"/>
      <c r="H418" s="15"/>
      <c r="I418" s="15"/>
      <c r="J418" s="15"/>
      <c r="K418" s="134"/>
    </row>
    <row r="419" spans="1:11" x14ac:dyDescent="0.15">
      <c r="A419" s="15">
        <v>1055</v>
      </c>
      <c r="B419" s="15" t="s">
        <v>356</v>
      </c>
      <c r="C419" s="15" t="s">
        <v>1164</v>
      </c>
      <c r="D419" s="15">
        <v>2</v>
      </c>
      <c r="E419" s="134">
        <v>39800</v>
      </c>
      <c r="F419" s="15"/>
      <c r="G419" s="15"/>
      <c r="H419" s="15"/>
      <c r="I419" s="15"/>
      <c r="J419" s="15"/>
      <c r="K419" s="134"/>
    </row>
    <row r="420" spans="1:11" x14ac:dyDescent="0.15">
      <c r="A420" s="15">
        <v>1056</v>
      </c>
      <c r="B420" s="15" t="s">
        <v>357</v>
      </c>
      <c r="C420" s="15" t="s">
        <v>1165</v>
      </c>
      <c r="D420" s="15">
        <v>2</v>
      </c>
      <c r="E420" s="134">
        <v>39842</v>
      </c>
      <c r="F420" s="15"/>
      <c r="G420" s="15"/>
      <c r="H420" s="15"/>
      <c r="I420" s="15"/>
      <c r="J420" s="15"/>
      <c r="K420" s="134"/>
    </row>
    <row r="421" spans="1:11" x14ac:dyDescent="0.15">
      <c r="A421" s="15">
        <v>1057</v>
      </c>
      <c r="B421" s="15" t="s">
        <v>358</v>
      </c>
      <c r="C421" s="15" t="s">
        <v>1166</v>
      </c>
      <c r="D421" s="15">
        <v>2</v>
      </c>
      <c r="E421" s="134">
        <v>39621</v>
      </c>
      <c r="F421" s="15"/>
      <c r="G421" s="15"/>
      <c r="H421" s="15"/>
      <c r="I421" s="15"/>
      <c r="J421" s="15"/>
      <c r="K421" s="134"/>
    </row>
    <row r="422" spans="1:11" x14ac:dyDescent="0.15">
      <c r="A422" s="15">
        <v>1067</v>
      </c>
      <c r="B422" s="15" t="s">
        <v>359</v>
      </c>
      <c r="C422" s="15" t="s">
        <v>1167</v>
      </c>
      <c r="D422" s="15">
        <v>2</v>
      </c>
      <c r="E422" s="134">
        <v>39682</v>
      </c>
      <c r="F422" s="15"/>
      <c r="G422" s="15"/>
      <c r="H422" s="15"/>
      <c r="I422" s="15"/>
      <c r="J422" s="15"/>
      <c r="K422" s="134"/>
    </row>
    <row r="423" spans="1:11" x14ac:dyDescent="0.15">
      <c r="A423" s="15">
        <v>1068</v>
      </c>
      <c r="B423" s="15" t="s">
        <v>360</v>
      </c>
      <c r="C423" s="15" t="s">
        <v>1168</v>
      </c>
      <c r="D423" s="15">
        <v>2</v>
      </c>
      <c r="E423" s="134">
        <v>39578</v>
      </c>
      <c r="F423" s="15"/>
      <c r="G423" s="15"/>
      <c r="H423" s="15"/>
      <c r="I423" s="15"/>
      <c r="J423" s="15"/>
      <c r="K423" s="134"/>
    </row>
    <row r="424" spans="1:11" x14ac:dyDescent="0.15">
      <c r="A424" s="15">
        <v>1069</v>
      </c>
      <c r="B424" s="15" t="s">
        <v>1169</v>
      </c>
      <c r="C424" s="15" t="s">
        <v>1170</v>
      </c>
      <c r="D424" s="15">
        <v>1</v>
      </c>
      <c r="E424" s="134">
        <v>40121</v>
      </c>
      <c r="F424" s="15"/>
      <c r="G424" s="15"/>
      <c r="H424" s="15"/>
      <c r="I424" s="15"/>
      <c r="J424" s="15"/>
      <c r="K424" s="134"/>
    </row>
    <row r="425" spans="1:11" x14ac:dyDescent="0.15">
      <c r="A425" s="15">
        <v>1070</v>
      </c>
      <c r="B425" s="15" t="s">
        <v>361</v>
      </c>
      <c r="C425" s="15" t="s">
        <v>1171</v>
      </c>
      <c r="D425" s="15">
        <v>2</v>
      </c>
      <c r="E425" s="134">
        <v>39569</v>
      </c>
      <c r="F425" s="15"/>
      <c r="G425" s="15"/>
      <c r="H425" s="15"/>
      <c r="I425" s="15"/>
      <c r="J425" s="15"/>
      <c r="K425" s="134"/>
    </row>
    <row r="426" spans="1:11" x14ac:dyDescent="0.15">
      <c r="A426" s="15">
        <v>1071</v>
      </c>
      <c r="B426" s="15" t="s">
        <v>362</v>
      </c>
      <c r="C426" s="15" t="s">
        <v>1172</v>
      </c>
      <c r="D426" s="15">
        <v>2</v>
      </c>
      <c r="E426" s="134">
        <v>39774</v>
      </c>
      <c r="F426" s="15"/>
      <c r="G426" s="15"/>
      <c r="H426" s="15"/>
      <c r="I426" s="15"/>
      <c r="J426" s="15"/>
      <c r="K426" s="134"/>
    </row>
    <row r="427" spans="1:11" x14ac:dyDescent="0.15">
      <c r="A427" s="15">
        <v>1072</v>
      </c>
      <c r="B427" s="15" t="s">
        <v>363</v>
      </c>
      <c r="C427" s="15" t="s">
        <v>1173</v>
      </c>
      <c r="D427" s="15">
        <v>2</v>
      </c>
      <c r="E427" s="134">
        <v>39829</v>
      </c>
      <c r="F427" s="15"/>
      <c r="G427" s="15"/>
      <c r="H427" s="15"/>
      <c r="I427" s="15"/>
      <c r="J427" s="15"/>
      <c r="K427" s="134"/>
    </row>
    <row r="428" spans="1:11" x14ac:dyDescent="0.15">
      <c r="A428" s="15">
        <v>1074</v>
      </c>
      <c r="B428" s="15" t="s">
        <v>364</v>
      </c>
      <c r="C428" s="15" t="s">
        <v>1174</v>
      </c>
      <c r="D428" s="15">
        <v>2</v>
      </c>
      <c r="E428" s="134">
        <v>39623</v>
      </c>
      <c r="F428" s="15"/>
      <c r="G428" s="15"/>
      <c r="H428" s="15"/>
      <c r="I428" s="15"/>
      <c r="J428" s="15"/>
      <c r="K428" s="134"/>
    </row>
    <row r="429" spans="1:11" x14ac:dyDescent="0.15">
      <c r="A429" s="15">
        <v>1075</v>
      </c>
      <c r="B429" s="15" t="s">
        <v>365</v>
      </c>
      <c r="C429" s="15" t="s">
        <v>1175</v>
      </c>
      <c r="D429" s="15">
        <v>2</v>
      </c>
      <c r="E429" s="134">
        <v>39732</v>
      </c>
      <c r="F429" s="15"/>
      <c r="G429" s="15"/>
      <c r="H429" s="15"/>
      <c r="I429" s="15"/>
      <c r="J429" s="15"/>
      <c r="K429" s="134"/>
    </row>
    <row r="430" spans="1:11" x14ac:dyDescent="0.15">
      <c r="A430" s="15">
        <v>1080</v>
      </c>
      <c r="B430" s="15" t="s">
        <v>1176</v>
      </c>
      <c r="C430" s="15" t="s">
        <v>1177</v>
      </c>
      <c r="D430" s="15">
        <v>1</v>
      </c>
      <c r="E430" s="134">
        <v>40026</v>
      </c>
      <c r="F430" s="15"/>
      <c r="G430" s="15"/>
      <c r="H430" s="15"/>
      <c r="I430" s="15"/>
      <c r="J430" s="15"/>
      <c r="K430" s="134"/>
    </row>
    <row r="431" spans="1:11" x14ac:dyDescent="0.15">
      <c r="A431" s="15">
        <v>1100</v>
      </c>
      <c r="B431" s="15" t="s">
        <v>1178</v>
      </c>
      <c r="C431" s="15" t="s">
        <v>1179</v>
      </c>
      <c r="D431" s="15">
        <v>1</v>
      </c>
      <c r="E431" s="134">
        <v>40072</v>
      </c>
      <c r="F431" s="15"/>
      <c r="G431" s="15"/>
      <c r="H431" s="15"/>
      <c r="I431" s="15"/>
      <c r="J431" s="15"/>
      <c r="K431" s="134"/>
    </row>
    <row r="432" spans="1:11" x14ac:dyDescent="0.15">
      <c r="A432" s="15">
        <v>1107</v>
      </c>
      <c r="B432" s="15" t="s">
        <v>366</v>
      </c>
      <c r="C432" s="15" t="s">
        <v>1180</v>
      </c>
      <c r="D432" s="15">
        <v>2</v>
      </c>
      <c r="E432" s="134">
        <v>39859</v>
      </c>
      <c r="F432" s="15"/>
      <c r="G432" s="15"/>
      <c r="H432" s="15"/>
      <c r="I432" s="15"/>
      <c r="J432" s="15"/>
      <c r="K432" s="134"/>
    </row>
    <row r="433" spans="1:11" x14ac:dyDescent="0.15">
      <c r="A433" s="15">
        <v>1121</v>
      </c>
      <c r="B433" s="15" t="s">
        <v>1181</v>
      </c>
      <c r="C433" s="15" t="s">
        <v>1182</v>
      </c>
      <c r="D433" s="15">
        <v>1</v>
      </c>
      <c r="E433" s="134">
        <v>40053</v>
      </c>
      <c r="F433" s="15"/>
      <c r="G433" s="15"/>
      <c r="H433" s="15"/>
      <c r="I433" s="15"/>
      <c r="J433" s="15"/>
      <c r="K433" s="134"/>
    </row>
    <row r="434" spans="1:11" x14ac:dyDescent="0.15">
      <c r="A434" s="15">
        <v>1122</v>
      </c>
      <c r="B434" s="15" t="s">
        <v>1183</v>
      </c>
      <c r="C434" s="15" t="s">
        <v>1184</v>
      </c>
      <c r="D434" s="15">
        <v>1</v>
      </c>
      <c r="E434" s="134">
        <v>40137</v>
      </c>
      <c r="F434" s="15"/>
      <c r="G434" s="15"/>
      <c r="H434" s="15"/>
      <c r="I434" s="15"/>
      <c r="J434" s="15"/>
      <c r="K434" s="134"/>
    </row>
    <row r="435" spans="1:11" x14ac:dyDescent="0.15">
      <c r="A435" s="15">
        <v>1123</v>
      </c>
      <c r="B435" s="15" t="s">
        <v>1185</v>
      </c>
      <c r="C435" s="15" t="s">
        <v>1186</v>
      </c>
      <c r="D435" s="15">
        <v>1</v>
      </c>
      <c r="E435" s="134">
        <v>40047</v>
      </c>
      <c r="F435" s="15"/>
      <c r="G435" s="15"/>
      <c r="H435" s="15"/>
      <c r="I435" s="15"/>
      <c r="J435" s="15"/>
      <c r="K435" s="134"/>
    </row>
    <row r="436" spans="1:11" x14ac:dyDescent="0.15">
      <c r="A436" s="15">
        <v>1124</v>
      </c>
      <c r="B436" s="15" t="s">
        <v>1187</v>
      </c>
      <c r="C436" s="15" t="s">
        <v>1188</v>
      </c>
      <c r="D436" s="15">
        <v>1</v>
      </c>
      <c r="E436" s="134">
        <v>40095</v>
      </c>
      <c r="F436" s="15"/>
      <c r="G436" s="15"/>
      <c r="H436" s="15"/>
      <c r="I436" s="15"/>
      <c r="J436" s="15"/>
      <c r="K436" s="134"/>
    </row>
    <row r="437" spans="1:11" x14ac:dyDescent="0.15">
      <c r="A437" s="15">
        <v>1140</v>
      </c>
      <c r="B437" s="15" t="s">
        <v>367</v>
      </c>
      <c r="C437" s="15" t="s">
        <v>1189</v>
      </c>
      <c r="D437" s="15">
        <v>2</v>
      </c>
      <c r="E437" s="134">
        <v>39655</v>
      </c>
      <c r="F437" s="15"/>
      <c r="G437" s="15"/>
      <c r="H437" s="15"/>
      <c r="I437" s="15"/>
      <c r="J437" s="15"/>
      <c r="K437" s="134"/>
    </row>
    <row r="438" spans="1:11" x14ac:dyDescent="0.15">
      <c r="A438" s="15">
        <v>1141</v>
      </c>
      <c r="B438" s="15" t="s">
        <v>368</v>
      </c>
      <c r="C438" s="15" t="s">
        <v>1190</v>
      </c>
      <c r="D438" s="15">
        <v>2</v>
      </c>
      <c r="E438" s="134">
        <v>39671</v>
      </c>
      <c r="F438" s="15"/>
      <c r="G438" s="15"/>
      <c r="H438" s="15"/>
      <c r="I438" s="15"/>
      <c r="J438" s="15"/>
      <c r="K438" s="134"/>
    </row>
    <row r="439" spans="1:11" x14ac:dyDescent="0.15">
      <c r="A439" s="15">
        <v>1142</v>
      </c>
      <c r="B439" s="15" t="s">
        <v>369</v>
      </c>
      <c r="C439" s="15" t="s">
        <v>1191</v>
      </c>
      <c r="D439" s="15">
        <v>2</v>
      </c>
      <c r="E439" s="134">
        <v>39791</v>
      </c>
      <c r="F439" s="15"/>
      <c r="G439" s="15"/>
      <c r="H439" s="15"/>
      <c r="I439" s="15"/>
      <c r="J439" s="15"/>
      <c r="K439" s="134"/>
    </row>
    <row r="440" spans="1:11" x14ac:dyDescent="0.15">
      <c r="A440" s="15">
        <v>1146</v>
      </c>
      <c r="B440" s="15" t="s">
        <v>370</v>
      </c>
      <c r="C440" s="15" t="s">
        <v>1192</v>
      </c>
      <c r="D440" s="15">
        <v>2</v>
      </c>
      <c r="E440" s="134">
        <v>39818</v>
      </c>
      <c r="F440" s="15"/>
      <c r="G440" s="15"/>
      <c r="H440" s="15"/>
      <c r="I440" s="15"/>
      <c r="J440" s="15"/>
      <c r="K440" s="134"/>
    </row>
    <row r="441" spans="1:11" x14ac:dyDescent="0.15">
      <c r="A441" s="15">
        <v>1147</v>
      </c>
      <c r="B441" s="15" t="s">
        <v>1193</v>
      </c>
      <c r="C441" s="15" t="s">
        <v>1194</v>
      </c>
      <c r="D441" s="15">
        <v>1</v>
      </c>
      <c r="E441" s="134">
        <v>40072</v>
      </c>
      <c r="F441" s="15"/>
      <c r="G441" s="15"/>
      <c r="H441" s="15"/>
      <c r="I441" s="15"/>
      <c r="J441" s="15"/>
      <c r="K441" s="134"/>
    </row>
    <row r="442" spans="1:11" x14ac:dyDescent="0.15">
      <c r="A442" s="15">
        <v>1148</v>
      </c>
      <c r="B442" s="15" t="s">
        <v>1195</v>
      </c>
      <c r="C442" s="15" t="s">
        <v>1196</v>
      </c>
      <c r="D442" s="15">
        <v>1</v>
      </c>
      <c r="E442" s="134">
        <v>39948</v>
      </c>
      <c r="F442" s="15"/>
      <c r="G442" s="15"/>
      <c r="H442" s="15"/>
      <c r="I442" s="15"/>
      <c r="J442" s="15"/>
      <c r="K442" s="134"/>
    </row>
    <row r="443" spans="1:11" x14ac:dyDescent="0.15">
      <c r="A443" s="15">
        <v>1149</v>
      </c>
      <c r="B443" s="15" t="s">
        <v>1197</v>
      </c>
      <c r="C443" s="15" t="s">
        <v>1198</v>
      </c>
      <c r="D443" s="15">
        <v>1</v>
      </c>
      <c r="E443" s="134">
        <v>40070</v>
      </c>
      <c r="F443" s="15"/>
      <c r="G443" s="15"/>
      <c r="H443" s="15"/>
      <c r="I443" s="15"/>
      <c r="J443" s="15"/>
      <c r="K443" s="134"/>
    </row>
    <row r="444" spans="1:11" x14ac:dyDescent="0.15">
      <c r="A444" s="15">
        <v>1150</v>
      </c>
      <c r="B444" s="15" t="s">
        <v>1199</v>
      </c>
      <c r="C444" s="15" t="s">
        <v>1200</v>
      </c>
      <c r="D444" s="15">
        <v>1</v>
      </c>
      <c r="E444" s="134">
        <v>39923</v>
      </c>
      <c r="F444" s="15"/>
      <c r="G444" s="15"/>
      <c r="H444" s="15"/>
      <c r="I444" s="15"/>
      <c r="J444" s="15"/>
      <c r="K444" s="134"/>
    </row>
    <row r="445" spans="1:11" x14ac:dyDescent="0.15">
      <c r="A445" s="15">
        <v>1151</v>
      </c>
      <c r="B445" s="15" t="s">
        <v>371</v>
      </c>
      <c r="C445" s="15" t="s">
        <v>1201</v>
      </c>
      <c r="D445" s="15">
        <v>2</v>
      </c>
      <c r="E445" s="134">
        <v>39566</v>
      </c>
      <c r="F445" s="15"/>
      <c r="G445" s="15"/>
      <c r="H445" s="15"/>
      <c r="I445" s="15"/>
      <c r="J445" s="15"/>
      <c r="K445" s="134"/>
    </row>
    <row r="446" spans="1:11" x14ac:dyDescent="0.15">
      <c r="A446" s="15">
        <v>1152</v>
      </c>
      <c r="B446" s="15" t="s">
        <v>372</v>
      </c>
      <c r="C446" s="15" t="s">
        <v>1202</v>
      </c>
      <c r="D446" s="15">
        <v>2</v>
      </c>
      <c r="E446" s="134">
        <v>39559</v>
      </c>
      <c r="F446" s="15"/>
      <c r="G446" s="15"/>
      <c r="H446" s="15"/>
      <c r="I446" s="15"/>
      <c r="J446" s="15"/>
      <c r="K446" s="134"/>
    </row>
    <row r="447" spans="1:11" x14ac:dyDescent="0.15">
      <c r="A447" s="15">
        <v>1153</v>
      </c>
      <c r="B447" s="15" t="s">
        <v>1203</v>
      </c>
      <c r="C447" s="15" t="s">
        <v>1204</v>
      </c>
      <c r="D447" s="15">
        <v>1</v>
      </c>
      <c r="E447" s="134">
        <v>39986</v>
      </c>
      <c r="F447" s="15"/>
      <c r="G447" s="15"/>
      <c r="H447" s="15"/>
      <c r="I447" s="15"/>
      <c r="J447" s="15"/>
      <c r="K447" s="134"/>
    </row>
    <row r="448" spans="1:11" x14ac:dyDescent="0.15">
      <c r="A448" s="15">
        <v>1154</v>
      </c>
      <c r="B448" s="15" t="s">
        <v>1205</v>
      </c>
      <c r="C448" s="15" t="s">
        <v>1206</v>
      </c>
      <c r="D448" s="15">
        <v>1</v>
      </c>
      <c r="E448" s="134">
        <v>40143</v>
      </c>
      <c r="F448" s="15"/>
      <c r="G448" s="15"/>
      <c r="H448" s="15"/>
      <c r="I448" s="15"/>
      <c r="J448" s="15"/>
      <c r="K448" s="134"/>
    </row>
    <row r="449" spans="1:11" x14ac:dyDescent="0.15">
      <c r="A449" s="15">
        <v>1155</v>
      </c>
      <c r="B449" s="15" t="s">
        <v>1207</v>
      </c>
      <c r="C449" s="15" t="s">
        <v>1208</v>
      </c>
      <c r="D449" s="15">
        <v>1</v>
      </c>
      <c r="E449" s="134">
        <v>40081</v>
      </c>
      <c r="F449" s="15"/>
      <c r="G449" s="15"/>
      <c r="H449" s="15"/>
      <c r="I449" s="15"/>
      <c r="J449" s="15"/>
      <c r="K449" s="134"/>
    </row>
    <row r="450" spans="1:11" x14ac:dyDescent="0.15">
      <c r="A450" s="15">
        <v>1156</v>
      </c>
      <c r="B450" s="15" t="s">
        <v>1209</v>
      </c>
      <c r="C450" s="15" t="s">
        <v>1210</v>
      </c>
      <c r="D450" s="15">
        <v>1</v>
      </c>
      <c r="E450" s="134">
        <v>40090</v>
      </c>
      <c r="F450" s="15"/>
      <c r="G450" s="15"/>
      <c r="H450" s="15"/>
      <c r="I450" s="15"/>
      <c r="J450" s="15"/>
      <c r="K450" s="134"/>
    </row>
    <row r="451" spans="1:11" x14ac:dyDescent="0.15">
      <c r="A451" s="15">
        <v>1157</v>
      </c>
      <c r="B451" s="15" t="s">
        <v>1211</v>
      </c>
      <c r="C451" s="15" t="s">
        <v>1212</v>
      </c>
      <c r="D451" s="15">
        <v>1</v>
      </c>
      <c r="E451" s="134">
        <v>40078</v>
      </c>
      <c r="F451" s="15"/>
      <c r="G451" s="15"/>
      <c r="H451" s="15"/>
      <c r="I451" s="15"/>
      <c r="J451" s="15"/>
      <c r="K451" s="134"/>
    </row>
    <row r="452" spans="1:11" x14ac:dyDescent="0.15">
      <c r="A452" s="15">
        <v>1158</v>
      </c>
      <c r="B452" s="15" t="s">
        <v>1213</v>
      </c>
      <c r="C452" s="15" t="s">
        <v>1214</v>
      </c>
      <c r="D452" s="15">
        <v>1</v>
      </c>
      <c r="E452" s="134">
        <v>39927</v>
      </c>
      <c r="F452" s="15"/>
      <c r="G452" s="15"/>
      <c r="H452" s="15"/>
      <c r="I452" s="15"/>
      <c r="J452" s="15"/>
      <c r="K452" s="134"/>
    </row>
    <row r="453" spans="1:11" x14ac:dyDescent="0.15">
      <c r="A453" s="15">
        <v>1159</v>
      </c>
      <c r="B453" s="15" t="s">
        <v>1215</v>
      </c>
      <c r="C453" s="15" t="s">
        <v>1216</v>
      </c>
      <c r="D453" s="15">
        <v>1</v>
      </c>
      <c r="E453" s="134">
        <v>40208</v>
      </c>
      <c r="F453" s="15"/>
      <c r="G453" s="15"/>
      <c r="H453" s="15"/>
      <c r="I453" s="15"/>
      <c r="J453" s="15"/>
      <c r="K453" s="134"/>
    </row>
    <row r="454" spans="1:11" x14ac:dyDescent="0.15">
      <c r="A454" s="15">
        <v>1160</v>
      </c>
      <c r="B454" s="15" t="s">
        <v>1217</v>
      </c>
      <c r="C454" s="15" t="s">
        <v>1218</v>
      </c>
      <c r="D454" s="15">
        <v>1</v>
      </c>
      <c r="E454" s="134">
        <v>40257</v>
      </c>
      <c r="F454" s="15"/>
      <c r="G454" s="15"/>
      <c r="H454" s="15"/>
      <c r="I454" s="15"/>
      <c r="J454" s="15"/>
      <c r="K454" s="134"/>
    </row>
    <row r="455" spans="1:11" x14ac:dyDescent="0.15">
      <c r="A455" s="15">
        <v>1161</v>
      </c>
      <c r="B455" s="15" t="s">
        <v>1219</v>
      </c>
      <c r="C455" s="15" t="s">
        <v>1220</v>
      </c>
      <c r="D455" s="15">
        <v>1</v>
      </c>
      <c r="E455" s="134">
        <v>39946</v>
      </c>
      <c r="F455" s="15"/>
      <c r="G455" s="15"/>
      <c r="H455" s="15"/>
      <c r="I455" s="15"/>
      <c r="J455" s="15"/>
      <c r="K455" s="134"/>
    </row>
    <row r="456" spans="1:11" x14ac:dyDescent="0.15">
      <c r="A456" s="15">
        <v>1165</v>
      </c>
      <c r="B456" s="15" t="s">
        <v>373</v>
      </c>
      <c r="C456" s="15" t="s">
        <v>1222</v>
      </c>
      <c r="D456" s="15">
        <v>2</v>
      </c>
      <c r="E456" s="134">
        <v>39792</v>
      </c>
      <c r="F456" s="15"/>
      <c r="G456" s="15"/>
      <c r="H456" s="15"/>
      <c r="I456" s="15"/>
      <c r="J456" s="15"/>
      <c r="K456" s="134"/>
    </row>
    <row r="457" spans="1:11" x14ac:dyDescent="0.15">
      <c r="A457" s="15">
        <v>1173</v>
      </c>
      <c r="B457" s="15" t="s">
        <v>374</v>
      </c>
      <c r="C457" s="15" t="s">
        <v>1223</v>
      </c>
      <c r="D457" s="15">
        <v>2</v>
      </c>
      <c r="E457" s="134">
        <v>39647</v>
      </c>
      <c r="F457" s="15"/>
      <c r="G457" s="15"/>
      <c r="H457" s="15"/>
      <c r="I457" s="15"/>
      <c r="J457" s="15"/>
      <c r="K457" s="134"/>
    </row>
    <row r="458" spans="1:11" x14ac:dyDescent="0.15">
      <c r="A458" s="15">
        <v>1174</v>
      </c>
      <c r="B458" s="15" t="s">
        <v>375</v>
      </c>
      <c r="C458" s="15" t="s">
        <v>1224</v>
      </c>
      <c r="D458" s="15">
        <v>2</v>
      </c>
      <c r="E458" s="134">
        <v>39754</v>
      </c>
      <c r="F458" s="15"/>
      <c r="G458" s="15"/>
      <c r="H458" s="15"/>
      <c r="I458" s="15"/>
      <c r="J458" s="15"/>
      <c r="K458" s="134"/>
    </row>
    <row r="459" spans="1:11" x14ac:dyDescent="0.15">
      <c r="A459" s="15">
        <v>1175</v>
      </c>
      <c r="B459" s="15" t="s">
        <v>376</v>
      </c>
      <c r="C459" s="15" t="s">
        <v>1225</v>
      </c>
      <c r="D459" s="15">
        <v>2</v>
      </c>
      <c r="E459" s="134">
        <v>39769</v>
      </c>
      <c r="F459" s="15"/>
      <c r="G459" s="15"/>
      <c r="H459" s="15"/>
      <c r="I459" s="15"/>
      <c r="J459" s="15"/>
      <c r="K459" s="134"/>
    </row>
    <row r="460" spans="1:11" x14ac:dyDescent="0.15">
      <c r="A460" s="15">
        <v>1176</v>
      </c>
      <c r="B460" s="15" t="s">
        <v>1226</v>
      </c>
      <c r="C460" s="15" t="s">
        <v>1227</v>
      </c>
      <c r="D460" s="15">
        <v>1</v>
      </c>
      <c r="E460" s="134">
        <v>40173</v>
      </c>
      <c r="F460" s="15"/>
      <c r="G460" s="15"/>
      <c r="H460" s="15"/>
      <c r="I460" s="15"/>
      <c r="J460" s="15"/>
      <c r="K460" s="134"/>
    </row>
    <row r="461" spans="1:11" x14ac:dyDescent="0.15">
      <c r="A461" s="15">
        <v>1177</v>
      </c>
      <c r="B461" s="15" t="s">
        <v>1228</v>
      </c>
      <c r="C461" s="15" t="s">
        <v>1229</v>
      </c>
      <c r="D461" s="15">
        <v>1</v>
      </c>
      <c r="E461" s="134">
        <v>40009</v>
      </c>
      <c r="F461" s="15"/>
      <c r="G461" s="15"/>
      <c r="H461" s="15"/>
      <c r="I461" s="15"/>
      <c r="J461" s="15"/>
      <c r="K461" s="134"/>
    </row>
    <row r="462" spans="1:11" x14ac:dyDescent="0.15">
      <c r="A462" s="15">
        <v>1178</v>
      </c>
      <c r="B462" s="15" t="s">
        <v>1230</v>
      </c>
      <c r="C462" s="15" t="s">
        <v>1231</v>
      </c>
      <c r="D462" s="15">
        <v>1</v>
      </c>
      <c r="E462" s="134">
        <v>40169</v>
      </c>
      <c r="F462" s="15"/>
      <c r="G462" s="15"/>
      <c r="H462" s="15"/>
      <c r="I462" s="15"/>
      <c r="J462" s="15"/>
      <c r="K462" s="134"/>
    </row>
    <row r="463" spans="1:11" x14ac:dyDescent="0.15">
      <c r="A463" s="15">
        <v>1200</v>
      </c>
      <c r="B463" s="15" t="s">
        <v>377</v>
      </c>
      <c r="C463" s="15" t="s">
        <v>1232</v>
      </c>
      <c r="D463" s="15">
        <v>2</v>
      </c>
      <c r="E463" s="134">
        <v>39846</v>
      </c>
      <c r="F463" s="15"/>
      <c r="G463" s="15"/>
      <c r="H463" s="15"/>
      <c r="I463" s="15"/>
      <c r="J463" s="15"/>
      <c r="K463" s="134"/>
    </row>
    <row r="464" spans="1:11" x14ac:dyDescent="0.15">
      <c r="A464" s="15">
        <v>1203</v>
      </c>
      <c r="B464" s="15" t="s">
        <v>1233</v>
      </c>
      <c r="C464" s="15" t="s">
        <v>1234</v>
      </c>
      <c r="D464" s="15">
        <v>2</v>
      </c>
      <c r="E464" s="134">
        <v>39892</v>
      </c>
      <c r="F464" s="15"/>
      <c r="G464" s="15"/>
      <c r="H464" s="15"/>
      <c r="I464" s="15"/>
      <c r="J464" s="15"/>
      <c r="K464" s="134"/>
    </row>
    <row r="465" spans="1:11" x14ac:dyDescent="0.15">
      <c r="A465" s="15">
        <v>1204</v>
      </c>
      <c r="B465" s="15" t="s">
        <v>1235</v>
      </c>
      <c r="C465" s="15" t="s">
        <v>1236</v>
      </c>
      <c r="D465" s="15">
        <v>1</v>
      </c>
      <c r="E465" s="134">
        <v>40225</v>
      </c>
      <c r="F465" s="15"/>
      <c r="G465" s="15"/>
      <c r="H465" s="15"/>
      <c r="I465" s="15"/>
      <c r="J465" s="15"/>
      <c r="K465" s="134"/>
    </row>
    <row r="466" spans="1:11" x14ac:dyDescent="0.15">
      <c r="A466" s="15">
        <v>1210</v>
      </c>
      <c r="B466" s="15" t="s">
        <v>378</v>
      </c>
      <c r="C466" s="15" t="s">
        <v>1237</v>
      </c>
      <c r="D466" s="15">
        <v>2</v>
      </c>
      <c r="E466" s="134">
        <v>39792</v>
      </c>
      <c r="F466" s="15"/>
      <c r="G466" s="15"/>
      <c r="H466" s="15"/>
      <c r="I466" s="15"/>
      <c r="J466" s="15"/>
      <c r="K466" s="134"/>
    </row>
    <row r="467" spans="1:11" x14ac:dyDescent="0.15">
      <c r="A467" s="15">
        <v>1241</v>
      </c>
      <c r="B467" s="15" t="s">
        <v>379</v>
      </c>
      <c r="C467" s="15" t="s">
        <v>1238</v>
      </c>
      <c r="D467" s="15">
        <v>2</v>
      </c>
      <c r="E467" s="134">
        <v>39898</v>
      </c>
      <c r="F467" s="15"/>
      <c r="G467" s="15"/>
      <c r="H467" s="15"/>
      <c r="I467" s="15"/>
      <c r="J467" s="15"/>
      <c r="K467" s="134"/>
    </row>
    <row r="468" spans="1:11" x14ac:dyDescent="0.15">
      <c r="A468" s="15">
        <v>1242</v>
      </c>
      <c r="B468" s="15" t="s">
        <v>1239</v>
      </c>
      <c r="C468" s="15" t="s">
        <v>1240</v>
      </c>
      <c r="D468" s="15">
        <v>1</v>
      </c>
      <c r="E468" s="134">
        <v>39962</v>
      </c>
      <c r="F468" s="15"/>
      <c r="G468" s="15"/>
      <c r="H468" s="15"/>
      <c r="I468" s="15"/>
      <c r="J468" s="15"/>
      <c r="K468" s="134"/>
    </row>
    <row r="469" spans="1:11" x14ac:dyDescent="0.15">
      <c r="A469" s="15">
        <v>1243</v>
      </c>
      <c r="B469" s="15" t="s">
        <v>1241</v>
      </c>
      <c r="C469" s="15" t="s">
        <v>1242</v>
      </c>
      <c r="D469" s="15">
        <v>1</v>
      </c>
      <c r="E469" s="134">
        <v>39909</v>
      </c>
      <c r="F469" s="15"/>
      <c r="G469" s="15"/>
      <c r="H469" s="15"/>
      <c r="I469" s="15"/>
      <c r="J469" s="15"/>
      <c r="K469" s="134"/>
    </row>
    <row r="470" spans="1:11" x14ac:dyDescent="0.15">
      <c r="A470" s="15">
        <v>1244</v>
      </c>
      <c r="B470" s="15" t="s">
        <v>1243</v>
      </c>
      <c r="C470" s="15" t="s">
        <v>1244</v>
      </c>
      <c r="D470" s="15">
        <v>1</v>
      </c>
      <c r="E470" s="134">
        <v>40127</v>
      </c>
      <c r="F470" s="15"/>
      <c r="G470" s="15"/>
      <c r="H470" s="15"/>
      <c r="I470" s="15"/>
      <c r="J470" s="15"/>
      <c r="K470" s="134"/>
    </row>
    <row r="471" spans="1:11" x14ac:dyDescent="0.15">
      <c r="A471" s="15">
        <v>1251</v>
      </c>
      <c r="B471" s="15" t="s">
        <v>380</v>
      </c>
      <c r="C471" s="15" t="s">
        <v>1245</v>
      </c>
      <c r="D471" s="15">
        <v>2</v>
      </c>
      <c r="E471" s="134">
        <v>39585</v>
      </c>
      <c r="F471" s="15"/>
      <c r="G471" s="15"/>
      <c r="H471" s="15"/>
      <c r="I471" s="15"/>
      <c r="J471" s="15"/>
      <c r="K471" s="134"/>
    </row>
    <row r="472" spans="1:11" x14ac:dyDescent="0.15">
      <c r="A472" s="15">
        <v>1252</v>
      </c>
      <c r="B472" s="15" t="s">
        <v>1246</v>
      </c>
      <c r="C472" s="15" t="s">
        <v>1247</v>
      </c>
      <c r="D472" s="15">
        <v>1</v>
      </c>
      <c r="E472" s="134">
        <v>40215</v>
      </c>
      <c r="F472" s="15"/>
      <c r="G472" s="15"/>
      <c r="H472" s="15"/>
      <c r="I472" s="15"/>
      <c r="J472" s="15"/>
      <c r="K472" s="134"/>
    </row>
    <row r="473" spans="1:11" x14ac:dyDescent="0.15">
      <c r="A473" s="15">
        <v>1261</v>
      </c>
      <c r="B473" s="15" t="s">
        <v>1248</v>
      </c>
      <c r="C473" s="15" t="s">
        <v>1249</v>
      </c>
      <c r="D473" s="15">
        <v>1</v>
      </c>
      <c r="E473" s="134">
        <v>40180</v>
      </c>
      <c r="F473" s="15"/>
      <c r="G473" s="15"/>
      <c r="H473" s="15"/>
      <c r="I473" s="15"/>
      <c r="J473" s="15"/>
      <c r="K473" s="134"/>
    </row>
    <row r="474" spans="1:11" x14ac:dyDescent="0.15">
      <c r="A474" s="15">
        <v>1309</v>
      </c>
      <c r="B474" s="15" t="s">
        <v>381</v>
      </c>
      <c r="C474" s="15" t="s">
        <v>1250</v>
      </c>
      <c r="D474" s="15">
        <v>2</v>
      </c>
      <c r="E474" s="134">
        <v>39685</v>
      </c>
      <c r="F474" s="15"/>
      <c r="G474" s="15"/>
      <c r="H474" s="15"/>
      <c r="I474" s="15"/>
      <c r="J474" s="15"/>
      <c r="K474" s="134"/>
    </row>
    <row r="475" spans="1:11" x14ac:dyDescent="0.15">
      <c r="A475" s="15">
        <v>1310</v>
      </c>
      <c r="B475" s="15" t="s">
        <v>382</v>
      </c>
      <c r="C475" s="15" t="s">
        <v>1251</v>
      </c>
      <c r="D475" s="15">
        <v>2</v>
      </c>
      <c r="E475" s="134">
        <v>39646</v>
      </c>
      <c r="F475" s="15"/>
      <c r="G475" s="15"/>
      <c r="H475" s="15"/>
      <c r="I475" s="15"/>
      <c r="J475" s="15"/>
      <c r="K475" s="134"/>
    </row>
    <row r="476" spans="1:11" x14ac:dyDescent="0.15">
      <c r="A476" s="15">
        <v>1311</v>
      </c>
      <c r="B476" s="15" t="s">
        <v>1252</v>
      </c>
      <c r="C476" s="15" t="s">
        <v>1253</v>
      </c>
      <c r="D476" s="15">
        <v>1</v>
      </c>
      <c r="E476" s="134">
        <v>40150</v>
      </c>
      <c r="F476" s="15"/>
      <c r="G476" s="15"/>
      <c r="H476" s="15"/>
      <c r="I476" s="15"/>
      <c r="J476" s="15"/>
      <c r="K476" s="134"/>
    </row>
    <row r="477" spans="1:11" x14ac:dyDescent="0.15">
      <c r="A477" s="15">
        <v>1312</v>
      </c>
      <c r="B477" s="15" t="s">
        <v>1254</v>
      </c>
      <c r="C477" s="15" t="s">
        <v>1255</v>
      </c>
      <c r="D477" s="15">
        <v>1</v>
      </c>
      <c r="E477" s="134">
        <v>40048</v>
      </c>
      <c r="F477" s="15"/>
      <c r="G477" s="15"/>
      <c r="H477" s="15"/>
      <c r="I477" s="15"/>
      <c r="J477" s="15"/>
      <c r="K477" s="134"/>
    </row>
    <row r="478" spans="1:11" x14ac:dyDescent="0.15">
      <c r="A478" s="15">
        <v>1321</v>
      </c>
      <c r="B478" s="15" t="s">
        <v>383</v>
      </c>
      <c r="C478" s="15" t="s">
        <v>1256</v>
      </c>
      <c r="D478" s="15">
        <v>2</v>
      </c>
      <c r="E478" s="134">
        <v>39888</v>
      </c>
      <c r="F478" s="15"/>
      <c r="G478" s="15"/>
      <c r="H478" s="15"/>
      <c r="I478" s="15"/>
      <c r="J478" s="15"/>
      <c r="K478" s="134"/>
    </row>
    <row r="479" spans="1:11" x14ac:dyDescent="0.15">
      <c r="A479" s="15">
        <v>1322</v>
      </c>
      <c r="B479" s="15" t="s">
        <v>384</v>
      </c>
      <c r="C479" s="15" t="s">
        <v>1257</v>
      </c>
      <c r="D479" s="15">
        <v>2</v>
      </c>
      <c r="E479" s="134">
        <v>39664</v>
      </c>
      <c r="F479" s="15"/>
      <c r="G479" s="15"/>
      <c r="H479" s="15"/>
      <c r="I479" s="15"/>
      <c r="J479" s="15"/>
      <c r="K479" s="134"/>
    </row>
    <row r="480" spans="1:11" x14ac:dyDescent="0.15">
      <c r="A480" s="15">
        <v>1323</v>
      </c>
      <c r="B480" s="15" t="s">
        <v>1258</v>
      </c>
      <c r="C480" s="15" t="s">
        <v>1259</v>
      </c>
      <c r="D480" s="15">
        <v>2</v>
      </c>
      <c r="E480" s="134">
        <v>39846</v>
      </c>
      <c r="F480" s="15"/>
      <c r="G480" s="15"/>
      <c r="H480" s="15"/>
      <c r="I480" s="15"/>
      <c r="J480" s="15"/>
      <c r="K480" s="134"/>
    </row>
    <row r="481" spans="1:11" x14ac:dyDescent="0.15">
      <c r="A481" s="15">
        <v>1324</v>
      </c>
      <c r="B481" s="15" t="s">
        <v>1260</v>
      </c>
      <c r="C481" s="15" t="s">
        <v>1261</v>
      </c>
      <c r="D481" s="15">
        <v>1</v>
      </c>
      <c r="E481" s="134">
        <v>40094</v>
      </c>
      <c r="F481" s="15"/>
      <c r="G481" s="15"/>
      <c r="H481" s="15"/>
      <c r="I481" s="15"/>
      <c r="J481" s="15"/>
      <c r="K481" s="134"/>
    </row>
    <row r="482" spans="1:11" x14ac:dyDescent="0.15">
      <c r="A482" s="15">
        <v>1325</v>
      </c>
      <c r="B482" s="15" t="s">
        <v>1262</v>
      </c>
      <c r="C482" s="15" t="s">
        <v>1263</v>
      </c>
      <c r="D482" s="15">
        <v>1</v>
      </c>
      <c r="E482" s="134">
        <v>39923</v>
      </c>
      <c r="F482" s="15"/>
      <c r="G482" s="15"/>
      <c r="H482" s="15"/>
      <c r="I482" s="15"/>
      <c r="J482" s="15"/>
      <c r="K482" s="134"/>
    </row>
    <row r="483" spans="1:11" x14ac:dyDescent="0.15">
      <c r="A483" s="15">
        <v>1326</v>
      </c>
      <c r="B483" s="15" t="s">
        <v>1264</v>
      </c>
      <c r="C483" s="15" t="s">
        <v>1265</v>
      </c>
      <c r="D483" s="15">
        <v>1</v>
      </c>
      <c r="E483" s="134">
        <v>40144</v>
      </c>
      <c r="F483" s="15"/>
      <c r="G483" s="15"/>
      <c r="H483" s="15"/>
      <c r="I483" s="15"/>
      <c r="J483" s="15"/>
      <c r="K483" s="134"/>
    </row>
    <row r="484" spans="1:11" x14ac:dyDescent="0.15">
      <c r="A484" s="15">
        <v>1327</v>
      </c>
      <c r="B484" s="15" t="s">
        <v>1266</v>
      </c>
      <c r="C484" s="15" t="s">
        <v>1267</v>
      </c>
      <c r="D484" s="15">
        <v>1</v>
      </c>
      <c r="E484" s="134">
        <v>39935</v>
      </c>
      <c r="F484" s="15"/>
      <c r="G484" s="15"/>
      <c r="H484" s="15"/>
      <c r="I484" s="15"/>
      <c r="J484" s="15"/>
      <c r="K484" s="134"/>
    </row>
    <row r="485" spans="1:11" x14ac:dyDescent="0.15">
      <c r="A485" s="15">
        <v>1330</v>
      </c>
      <c r="B485" s="15" t="s">
        <v>385</v>
      </c>
      <c r="C485" s="15" t="s">
        <v>1268</v>
      </c>
      <c r="D485" s="15">
        <v>2</v>
      </c>
      <c r="E485" s="134">
        <v>39736</v>
      </c>
      <c r="F485" s="15"/>
      <c r="G485" s="15"/>
      <c r="H485" s="15"/>
      <c r="I485" s="15"/>
      <c r="J485" s="15"/>
      <c r="K485" s="134"/>
    </row>
    <row r="486" spans="1:11" x14ac:dyDescent="0.15">
      <c r="A486" s="15">
        <v>1334</v>
      </c>
      <c r="B486" s="15" t="s">
        <v>386</v>
      </c>
      <c r="C486" s="15" t="s">
        <v>1269</v>
      </c>
      <c r="D486" s="15">
        <v>2</v>
      </c>
      <c r="E486" s="134">
        <v>39804</v>
      </c>
      <c r="F486" s="15"/>
      <c r="G486" s="15"/>
      <c r="H486" s="15"/>
      <c r="I486" s="15"/>
      <c r="J486" s="15"/>
      <c r="K486" s="134"/>
    </row>
    <row r="487" spans="1:11" x14ac:dyDescent="0.15">
      <c r="A487" s="15">
        <v>1335</v>
      </c>
      <c r="B487" s="15" t="s">
        <v>387</v>
      </c>
      <c r="C487" s="15" t="s">
        <v>1270</v>
      </c>
      <c r="D487" s="15">
        <v>2</v>
      </c>
      <c r="E487" s="134">
        <v>39828</v>
      </c>
      <c r="F487" s="15"/>
      <c r="G487" s="15"/>
      <c r="H487" s="15"/>
      <c r="I487" s="15"/>
      <c r="J487" s="15"/>
      <c r="K487" s="134"/>
    </row>
    <row r="488" spans="1:11" x14ac:dyDescent="0.15">
      <c r="A488" s="15">
        <v>1336</v>
      </c>
      <c r="B488" s="15" t="s">
        <v>388</v>
      </c>
      <c r="C488" s="15" t="s">
        <v>1271</v>
      </c>
      <c r="D488" s="15">
        <v>2</v>
      </c>
      <c r="E488" s="134">
        <v>39754</v>
      </c>
      <c r="F488" s="15"/>
      <c r="G488" s="15"/>
      <c r="H488" s="15"/>
      <c r="I488" s="15"/>
      <c r="J488" s="15"/>
      <c r="K488" s="134"/>
    </row>
    <row r="489" spans="1:11" x14ac:dyDescent="0.15">
      <c r="A489" s="15">
        <v>1337</v>
      </c>
      <c r="B489" s="15" t="s">
        <v>389</v>
      </c>
      <c r="C489" s="15" t="s">
        <v>1272</v>
      </c>
      <c r="D489" s="15">
        <v>2</v>
      </c>
      <c r="E489" s="134">
        <v>39548</v>
      </c>
      <c r="F489" s="15"/>
      <c r="G489" s="15"/>
      <c r="H489" s="15"/>
      <c r="I489" s="15"/>
      <c r="J489" s="15"/>
      <c r="K489" s="134"/>
    </row>
    <row r="490" spans="1:11" x14ac:dyDescent="0.15">
      <c r="A490" s="15">
        <v>1401</v>
      </c>
      <c r="B490" s="15" t="s">
        <v>390</v>
      </c>
      <c r="C490" s="15" t="s">
        <v>1273</v>
      </c>
      <c r="D490" s="15">
        <v>2</v>
      </c>
      <c r="E490" s="134">
        <v>39617</v>
      </c>
      <c r="F490" s="15"/>
      <c r="G490" s="15"/>
      <c r="H490" s="15"/>
      <c r="I490" s="15"/>
      <c r="J490" s="15"/>
      <c r="K490" s="134"/>
    </row>
    <row r="491" spans="1:11" x14ac:dyDescent="0.15">
      <c r="A491" s="15">
        <v>1402</v>
      </c>
      <c r="B491" s="15" t="s">
        <v>391</v>
      </c>
      <c r="C491" s="15" t="s">
        <v>1274</v>
      </c>
      <c r="D491" s="15">
        <v>2</v>
      </c>
      <c r="E491" s="134">
        <v>39831</v>
      </c>
      <c r="F491" s="15"/>
      <c r="G491" s="15"/>
      <c r="H491" s="15"/>
      <c r="I491" s="15"/>
      <c r="J491" s="15"/>
      <c r="K491" s="134"/>
    </row>
    <row r="492" spans="1:11" x14ac:dyDescent="0.15">
      <c r="A492" s="15">
        <v>1403</v>
      </c>
      <c r="B492" s="15" t="s">
        <v>392</v>
      </c>
      <c r="C492" s="15" t="s">
        <v>1275</v>
      </c>
      <c r="D492" s="15">
        <v>2</v>
      </c>
      <c r="E492" s="134">
        <v>39637</v>
      </c>
      <c r="F492" s="15"/>
      <c r="G492" s="15"/>
      <c r="H492" s="15"/>
      <c r="I492" s="15"/>
      <c r="J492" s="15"/>
      <c r="K492" s="134"/>
    </row>
    <row r="493" spans="1:11" x14ac:dyDescent="0.15">
      <c r="A493" s="15">
        <v>1405</v>
      </c>
      <c r="B493" s="15" t="s">
        <v>393</v>
      </c>
      <c r="C493" s="15" t="s">
        <v>1276</v>
      </c>
      <c r="D493" s="15">
        <v>2</v>
      </c>
      <c r="E493" s="134">
        <v>39734</v>
      </c>
      <c r="F493" s="15"/>
      <c r="G493" s="15"/>
      <c r="H493" s="15"/>
      <c r="I493" s="15"/>
      <c r="J493" s="15"/>
      <c r="K493" s="134"/>
    </row>
    <row r="494" spans="1:11" x14ac:dyDescent="0.15">
      <c r="A494" s="15">
        <v>1406</v>
      </c>
      <c r="B494" s="15" t="s">
        <v>394</v>
      </c>
      <c r="C494" s="15" t="s">
        <v>1277</v>
      </c>
      <c r="D494" s="15">
        <v>2</v>
      </c>
      <c r="E494" s="134">
        <v>39604</v>
      </c>
      <c r="F494" s="15"/>
      <c r="G494" s="15"/>
      <c r="H494" s="15"/>
      <c r="I494" s="15"/>
      <c r="J494" s="15"/>
      <c r="K494" s="134"/>
    </row>
    <row r="495" spans="1:11" x14ac:dyDescent="0.15">
      <c r="A495" s="15">
        <v>1407</v>
      </c>
      <c r="B495" s="15" t="s">
        <v>395</v>
      </c>
      <c r="C495" s="15" t="s">
        <v>1278</v>
      </c>
      <c r="D495" s="15">
        <v>2</v>
      </c>
      <c r="E495" s="134">
        <v>39592</v>
      </c>
      <c r="F495" s="15"/>
      <c r="G495" s="15"/>
      <c r="H495" s="15"/>
      <c r="I495" s="15"/>
      <c r="J495" s="15"/>
      <c r="K495" s="134"/>
    </row>
    <row r="496" spans="1:11" x14ac:dyDescent="0.15">
      <c r="A496" s="15">
        <v>1408</v>
      </c>
      <c r="B496" s="15" t="s">
        <v>396</v>
      </c>
      <c r="C496" s="15" t="s">
        <v>1279</v>
      </c>
      <c r="D496" s="15">
        <v>2</v>
      </c>
      <c r="E496" s="134">
        <v>39751</v>
      </c>
      <c r="F496" s="15"/>
      <c r="G496" s="15"/>
      <c r="H496" s="15"/>
      <c r="I496" s="15"/>
      <c r="J496" s="15"/>
      <c r="K496" s="134"/>
    </row>
    <row r="497" spans="1:11" x14ac:dyDescent="0.15">
      <c r="A497" s="15">
        <v>1409</v>
      </c>
      <c r="B497" s="15" t="s">
        <v>397</v>
      </c>
      <c r="C497" s="15" t="s">
        <v>1280</v>
      </c>
      <c r="D497" s="15">
        <v>2</v>
      </c>
      <c r="E497" s="134">
        <v>39654</v>
      </c>
      <c r="F497" s="15"/>
      <c r="G497" s="15"/>
      <c r="H497" s="15"/>
      <c r="I497" s="15"/>
      <c r="J497" s="15"/>
      <c r="K497" s="134"/>
    </row>
    <row r="498" spans="1:11" x14ac:dyDescent="0.15">
      <c r="A498" s="15">
        <v>1410</v>
      </c>
      <c r="B498" s="15" t="s">
        <v>398</v>
      </c>
      <c r="C498" s="15" t="s">
        <v>1281</v>
      </c>
      <c r="D498" s="15">
        <v>2</v>
      </c>
      <c r="E498" s="134">
        <v>39641</v>
      </c>
      <c r="F498" s="15"/>
      <c r="G498" s="15"/>
      <c r="H498" s="15"/>
      <c r="I498" s="15"/>
      <c r="J498" s="15"/>
      <c r="K498" s="134"/>
    </row>
    <row r="499" spans="1:11" x14ac:dyDescent="0.15">
      <c r="A499" s="15">
        <v>1411</v>
      </c>
      <c r="B499" s="15" t="s">
        <v>399</v>
      </c>
      <c r="C499" s="15" t="s">
        <v>1282</v>
      </c>
      <c r="D499" s="15">
        <v>2</v>
      </c>
      <c r="E499" s="134">
        <v>39686</v>
      </c>
      <c r="F499" s="15"/>
      <c r="G499" s="15"/>
      <c r="H499" s="15"/>
      <c r="I499" s="15"/>
      <c r="J499" s="15"/>
      <c r="K499" s="134"/>
    </row>
    <row r="500" spans="1:11" x14ac:dyDescent="0.15">
      <c r="A500" s="15">
        <v>1412</v>
      </c>
      <c r="B500" s="15" t="s">
        <v>400</v>
      </c>
      <c r="C500" s="15" t="s">
        <v>1283</v>
      </c>
      <c r="D500" s="15">
        <v>2</v>
      </c>
      <c r="E500" s="134">
        <v>39615</v>
      </c>
      <c r="F500" s="15"/>
      <c r="G500" s="15"/>
      <c r="H500" s="15"/>
      <c r="I500" s="15"/>
      <c r="J500" s="15"/>
      <c r="K500" s="134"/>
    </row>
    <row r="501" spans="1:11" x14ac:dyDescent="0.15">
      <c r="A501" s="15">
        <v>1413</v>
      </c>
      <c r="B501" s="15" t="s">
        <v>401</v>
      </c>
      <c r="C501" s="15" t="s">
        <v>1284</v>
      </c>
      <c r="D501" s="15">
        <v>2</v>
      </c>
      <c r="E501" s="134">
        <v>39848</v>
      </c>
      <c r="F501" s="15"/>
      <c r="G501" s="15"/>
      <c r="H501" s="15"/>
      <c r="I501" s="15"/>
      <c r="J501" s="15"/>
      <c r="K501" s="134"/>
    </row>
    <row r="502" spans="1:11" x14ac:dyDescent="0.15">
      <c r="A502" s="15">
        <v>1414</v>
      </c>
      <c r="B502" s="15" t="s">
        <v>402</v>
      </c>
      <c r="C502" s="15" t="s">
        <v>1285</v>
      </c>
      <c r="D502" s="15">
        <v>2</v>
      </c>
      <c r="E502" s="134">
        <v>39883</v>
      </c>
      <c r="F502" s="15"/>
      <c r="G502" s="15"/>
      <c r="H502" s="15"/>
      <c r="I502" s="15"/>
      <c r="J502" s="15"/>
      <c r="K502" s="134"/>
    </row>
    <row r="503" spans="1:11" x14ac:dyDescent="0.15">
      <c r="A503" s="15">
        <v>1416</v>
      </c>
      <c r="B503" s="15" t="s">
        <v>403</v>
      </c>
      <c r="C503" s="15" t="s">
        <v>1286</v>
      </c>
      <c r="D503" s="15">
        <v>2</v>
      </c>
      <c r="E503" s="134">
        <v>39724</v>
      </c>
      <c r="F503" s="15"/>
      <c r="G503" s="15"/>
      <c r="H503" s="15"/>
      <c r="I503" s="15"/>
      <c r="J503" s="15"/>
      <c r="K503" s="134"/>
    </row>
    <row r="504" spans="1:11" x14ac:dyDescent="0.15">
      <c r="A504" s="15">
        <v>1419</v>
      </c>
      <c r="B504" s="15" t="s">
        <v>404</v>
      </c>
      <c r="C504" s="15" t="s">
        <v>1287</v>
      </c>
      <c r="D504" s="15">
        <v>2</v>
      </c>
      <c r="E504" s="134">
        <v>39843</v>
      </c>
      <c r="F504" s="15"/>
      <c r="G504" s="15"/>
      <c r="H504" s="15"/>
      <c r="I504" s="15"/>
      <c r="J504" s="15"/>
      <c r="K504" s="134"/>
    </row>
    <row r="505" spans="1:11" x14ac:dyDescent="0.15">
      <c r="A505" s="15">
        <v>1430</v>
      </c>
      <c r="B505" s="15" t="s">
        <v>1288</v>
      </c>
      <c r="C505" s="15" t="s">
        <v>1289</v>
      </c>
      <c r="D505" s="15">
        <v>1</v>
      </c>
      <c r="E505" s="134">
        <v>39999</v>
      </c>
      <c r="F505" s="15"/>
      <c r="G505" s="15"/>
      <c r="H505" s="15"/>
      <c r="I505" s="15"/>
      <c r="J505" s="15"/>
      <c r="K505" s="134"/>
    </row>
    <row r="506" spans="1:11" x14ac:dyDescent="0.15">
      <c r="A506" s="15">
        <v>1431</v>
      </c>
      <c r="B506" s="15" t="s">
        <v>1290</v>
      </c>
      <c r="C506" s="15" t="s">
        <v>1291</v>
      </c>
      <c r="D506" s="15">
        <v>1</v>
      </c>
      <c r="E506" s="134">
        <v>40000</v>
      </c>
      <c r="F506" s="15"/>
      <c r="G506" s="15"/>
      <c r="H506" s="15"/>
      <c r="I506" s="15"/>
      <c r="J506" s="15"/>
      <c r="K506" s="134"/>
    </row>
    <row r="507" spans="1:11" x14ac:dyDescent="0.15">
      <c r="A507" s="15">
        <v>1432</v>
      </c>
      <c r="B507" s="15" t="s">
        <v>1292</v>
      </c>
      <c r="C507" s="15" t="s">
        <v>1293</v>
      </c>
      <c r="D507" s="15">
        <v>1</v>
      </c>
      <c r="E507" s="134">
        <v>40126</v>
      </c>
      <c r="F507" s="15"/>
      <c r="G507" s="15"/>
      <c r="H507" s="15"/>
      <c r="I507" s="15"/>
      <c r="J507" s="15"/>
      <c r="K507" s="134"/>
    </row>
    <row r="508" spans="1:11" x14ac:dyDescent="0.15">
      <c r="A508" s="15">
        <v>1435</v>
      </c>
      <c r="B508" s="15" t="s">
        <v>1294</v>
      </c>
      <c r="C508" s="15" t="s">
        <v>1295</v>
      </c>
      <c r="D508" s="15">
        <v>1</v>
      </c>
      <c r="E508" s="134">
        <v>40194</v>
      </c>
      <c r="F508" s="15"/>
      <c r="G508" s="15"/>
      <c r="H508" s="15"/>
      <c r="I508" s="15"/>
      <c r="J508" s="15"/>
      <c r="K508" s="134"/>
    </row>
    <row r="509" spans="1:11" x14ac:dyDescent="0.15">
      <c r="A509" s="15">
        <v>1436</v>
      </c>
      <c r="B509" s="15" t="s">
        <v>1296</v>
      </c>
      <c r="C509" s="15" t="s">
        <v>1297</v>
      </c>
      <c r="D509" s="15">
        <v>1</v>
      </c>
      <c r="E509" s="134">
        <v>40032</v>
      </c>
      <c r="F509" s="15"/>
      <c r="G509" s="15"/>
      <c r="H509" s="15"/>
      <c r="I509" s="15"/>
      <c r="J509" s="15"/>
      <c r="K509" s="134"/>
    </row>
    <row r="510" spans="1:11" x14ac:dyDescent="0.15">
      <c r="A510" s="15">
        <v>1437</v>
      </c>
      <c r="B510" s="15" t="s">
        <v>1298</v>
      </c>
      <c r="C510" s="15" t="s">
        <v>1299</v>
      </c>
      <c r="D510" s="15">
        <v>1</v>
      </c>
      <c r="E510" s="134">
        <v>40111</v>
      </c>
      <c r="F510" s="15"/>
      <c r="G510" s="15"/>
      <c r="H510" s="15"/>
      <c r="I510" s="15"/>
      <c r="J510" s="15"/>
      <c r="K510" s="134"/>
    </row>
    <row r="511" spans="1:11" x14ac:dyDescent="0.15">
      <c r="A511" s="15">
        <v>1438</v>
      </c>
      <c r="B511" s="15" t="s">
        <v>1300</v>
      </c>
      <c r="C511" s="15" t="s">
        <v>1301</v>
      </c>
      <c r="D511" s="15">
        <v>1</v>
      </c>
      <c r="E511" s="134">
        <v>40155</v>
      </c>
      <c r="F511" s="15"/>
      <c r="G511" s="15"/>
      <c r="H511" s="15"/>
      <c r="I511" s="15"/>
      <c r="J511" s="15"/>
      <c r="K511" s="134"/>
    </row>
    <row r="512" spans="1:11" x14ac:dyDescent="0.15">
      <c r="A512" s="15">
        <v>1439</v>
      </c>
      <c r="B512" s="15" t="s">
        <v>1302</v>
      </c>
      <c r="C512" s="15" t="s">
        <v>1303</v>
      </c>
      <c r="D512" s="15">
        <v>1</v>
      </c>
      <c r="E512" s="134">
        <v>40084</v>
      </c>
      <c r="F512" s="15"/>
      <c r="G512" s="15"/>
      <c r="H512" s="15"/>
      <c r="I512" s="15"/>
      <c r="J512" s="15"/>
      <c r="K512" s="134"/>
    </row>
    <row r="513" spans="1:11" x14ac:dyDescent="0.15">
      <c r="A513" s="15">
        <v>1440</v>
      </c>
      <c r="B513" s="15" t="s">
        <v>1304</v>
      </c>
      <c r="C513" s="15" t="s">
        <v>1305</v>
      </c>
      <c r="D513" s="15">
        <v>1</v>
      </c>
      <c r="E513" s="134">
        <v>39958</v>
      </c>
      <c r="F513" s="15"/>
      <c r="G513" s="15"/>
      <c r="H513" s="15"/>
      <c r="I513" s="15"/>
      <c r="J513" s="15"/>
      <c r="K513" s="134"/>
    </row>
    <row r="514" spans="1:11" x14ac:dyDescent="0.15">
      <c r="A514" s="15">
        <v>1441</v>
      </c>
      <c r="B514" s="15" t="s">
        <v>1306</v>
      </c>
      <c r="C514" s="15" t="s">
        <v>1307</v>
      </c>
      <c r="D514" s="15">
        <v>1</v>
      </c>
      <c r="E514" s="134">
        <v>40251</v>
      </c>
      <c r="F514" s="15"/>
      <c r="G514" s="15"/>
      <c r="H514" s="15"/>
      <c r="I514" s="15"/>
      <c r="J514" s="15"/>
      <c r="K514" s="134"/>
    </row>
    <row r="515" spans="1:11" x14ac:dyDescent="0.15">
      <c r="A515" s="15">
        <v>1442</v>
      </c>
      <c r="B515" s="15" t="s">
        <v>1308</v>
      </c>
      <c r="C515" s="15" t="s">
        <v>1309</v>
      </c>
      <c r="D515" s="15">
        <v>1</v>
      </c>
      <c r="E515" s="134">
        <v>40064</v>
      </c>
      <c r="F515" s="15"/>
      <c r="G515" s="15"/>
      <c r="H515" s="15"/>
      <c r="I515" s="15"/>
      <c r="J515" s="15"/>
      <c r="K515" s="134"/>
    </row>
    <row r="516" spans="1:11" x14ac:dyDescent="0.15">
      <c r="A516" s="15">
        <v>1443</v>
      </c>
      <c r="B516" s="15" t="s">
        <v>1310</v>
      </c>
      <c r="C516" s="15" t="s">
        <v>1311</v>
      </c>
      <c r="D516" s="15">
        <v>1</v>
      </c>
      <c r="E516" s="134">
        <v>40001</v>
      </c>
      <c r="F516" s="15"/>
      <c r="G516" s="15"/>
      <c r="H516" s="15"/>
      <c r="I516" s="15"/>
      <c r="J516" s="15"/>
      <c r="K516" s="134"/>
    </row>
    <row r="517" spans="1:11" x14ac:dyDescent="0.15">
      <c r="A517" s="15">
        <v>1444</v>
      </c>
      <c r="B517" s="15" t="s">
        <v>1312</v>
      </c>
      <c r="C517" s="15" t="s">
        <v>1313</v>
      </c>
      <c r="D517" s="15">
        <v>1</v>
      </c>
      <c r="E517" s="134">
        <v>40138</v>
      </c>
      <c r="F517" s="15"/>
      <c r="G517" s="15"/>
      <c r="H517" s="15"/>
      <c r="I517" s="15"/>
      <c r="J517" s="15"/>
      <c r="K517" s="134"/>
    </row>
    <row r="518" spans="1:11" x14ac:dyDescent="0.15">
      <c r="A518" s="15">
        <v>1445</v>
      </c>
      <c r="B518" s="15" t="s">
        <v>1314</v>
      </c>
      <c r="C518" s="15" t="s">
        <v>1315</v>
      </c>
      <c r="D518" s="15">
        <v>1</v>
      </c>
      <c r="E518" s="134">
        <v>40064</v>
      </c>
      <c r="F518" s="15"/>
      <c r="G518" s="15"/>
      <c r="H518" s="15"/>
      <c r="I518" s="15"/>
      <c r="J518" s="15"/>
      <c r="K518" s="134"/>
    </row>
    <row r="519" spans="1:11" x14ac:dyDescent="0.15">
      <c r="A519" s="15">
        <v>1450</v>
      </c>
      <c r="B519" s="15" t="s">
        <v>405</v>
      </c>
      <c r="C519" s="15" t="s">
        <v>1316</v>
      </c>
      <c r="D519" s="15">
        <v>2</v>
      </c>
      <c r="E519" s="134">
        <v>39540</v>
      </c>
      <c r="F519" s="15"/>
      <c r="G519" s="15"/>
      <c r="H519" s="15"/>
      <c r="I519" s="15"/>
      <c r="J519" s="15"/>
      <c r="K519" s="134"/>
    </row>
    <row r="520" spans="1:11" x14ac:dyDescent="0.15">
      <c r="A520" s="15">
        <v>1451</v>
      </c>
      <c r="B520" s="15" t="s">
        <v>406</v>
      </c>
      <c r="C520" s="15" t="s">
        <v>1317</v>
      </c>
      <c r="D520" s="15">
        <v>2</v>
      </c>
      <c r="E520" s="134">
        <v>39838</v>
      </c>
      <c r="F520" s="15"/>
      <c r="G520" s="15"/>
      <c r="H520" s="15"/>
      <c r="I520" s="15"/>
      <c r="J520" s="15"/>
      <c r="K520" s="134"/>
    </row>
    <row r="521" spans="1:11" x14ac:dyDescent="0.15">
      <c r="A521" s="15">
        <v>1452</v>
      </c>
      <c r="B521" s="15" t="s">
        <v>407</v>
      </c>
      <c r="C521" s="15" t="s">
        <v>1318</v>
      </c>
      <c r="D521" s="15">
        <v>2</v>
      </c>
      <c r="E521" s="134">
        <v>39623</v>
      </c>
      <c r="F521" s="15"/>
      <c r="G521" s="15"/>
      <c r="H521" s="15"/>
      <c r="I521" s="15"/>
      <c r="J521" s="15"/>
      <c r="K521" s="134"/>
    </row>
    <row r="522" spans="1:11" x14ac:dyDescent="0.15">
      <c r="A522" s="15">
        <v>1453</v>
      </c>
      <c r="B522" s="15" t="s">
        <v>408</v>
      </c>
      <c r="C522" s="15" t="s">
        <v>1319</v>
      </c>
      <c r="D522" s="15">
        <v>2</v>
      </c>
      <c r="E522" s="134">
        <v>39803</v>
      </c>
      <c r="F522" s="15"/>
      <c r="G522" s="15"/>
      <c r="H522" s="15"/>
      <c r="I522" s="15"/>
      <c r="J522" s="15"/>
      <c r="K522" s="134"/>
    </row>
    <row r="523" spans="1:11" x14ac:dyDescent="0.15">
      <c r="A523" s="15">
        <v>1454</v>
      </c>
      <c r="B523" s="15" t="s">
        <v>409</v>
      </c>
      <c r="C523" s="15" t="s">
        <v>1320</v>
      </c>
      <c r="D523" s="15">
        <v>2</v>
      </c>
      <c r="E523" s="134">
        <v>39867</v>
      </c>
      <c r="F523" s="15"/>
      <c r="G523" s="15"/>
      <c r="H523" s="15"/>
      <c r="I523" s="15"/>
      <c r="J523" s="15"/>
      <c r="K523" s="134"/>
    </row>
    <row r="524" spans="1:11" x14ac:dyDescent="0.15">
      <c r="A524" s="15">
        <v>1455</v>
      </c>
      <c r="B524" s="15" t="s">
        <v>410</v>
      </c>
      <c r="C524" s="15" t="s">
        <v>1321</v>
      </c>
      <c r="D524" s="15">
        <v>2</v>
      </c>
      <c r="E524" s="134">
        <v>39699</v>
      </c>
      <c r="F524" s="15"/>
      <c r="G524" s="15"/>
      <c r="H524" s="15"/>
      <c r="I524" s="15"/>
      <c r="J524" s="15"/>
      <c r="K524" s="134"/>
    </row>
    <row r="525" spans="1:11" x14ac:dyDescent="0.15">
      <c r="A525" s="15">
        <v>1461</v>
      </c>
      <c r="B525" s="15" t="s">
        <v>414</v>
      </c>
      <c r="C525" s="15" t="s">
        <v>1322</v>
      </c>
      <c r="D525" s="15">
        <v>2</v>
      </c>
      <c r="E525" s="134">
        <v>39711</v>
      </c>
      <c r="F525" s="15"/>
      <c r="G525" s="15"/>
      <c r="H525" s="15"/>
      <c r="I525" s="15"/>
      <c r="J525" s="15"/>
      <c r="K525" s="134"/>
    </row>
    <row r="526" spans="1:11" x14ac:dyDescent="0.15">
      <c r="A526" s="15">
        <v>1462</v>
      </c>
      <c r="B526" s="15" t="s">
        <v>411</v>
      </c>
      <c r="C526" s="15" t="s">
        <v>1323</v>
      </c>
      <c r="D526" s="15">
        <v>2</v>
      </c>
      <c r="E526" s="134">
        <v>39885</v>
      </c>
      <c r="F526" s="15"/>
      <c r="G526" s="15"/>
      <c r="H526" s="15"/>
      <c r="I526" s="15"/>
      <c r="J526" s="15"/>
      <c r="K526" s="134"/>
    </row>
    <row r="527" spans="1:11" x14ac:dyDescent="0.15">
      <c r="A527" s="15">
        <v>1463</v>
      </c>
      <c r="B527" s="15" t="s">
        <v>412</v>
      </c>
      <c r="C527" s="15" t="s">
        <v>1324</v>
      </c>
      <c r="D527" s="15">
        <v>2</v>
      </c>
      <c r="E527" s="134">
        <v>39611</v>
      </c>
      <c r="F527" s="15"/>
      <c r="G527" s="15"/>
      <c r="H527" s="15"/>
      <c r="I527" s="15"/>
      <c r="J527" s="15"/>
      <c r="K527" s="134"/>
    </row>
    <row r="528" spans="1:11" x14ac:dyDescent="0.15">
      <c r="A528" s="15">
        <v>1464</v>
      </c>
      <c r="B528" s="15" t="s">
        <v>413</v>
      </c>
      <c r="C528" s="15" t="s">
        <v>1325</v>
      </c>
      <c r="D528" s="15">
        <v>2</v>
      </c>
      <c r="E528" s="134">
        <v>39886</v>
      </c>
      <c r="F528" s="15"/>
      <c r="G528" s="15"/>
      <c r="H528" s="15"/>
      <c r="I528" s="15"/>
      <c r="J528" s="15"/>
      <c r="K528" s="134"/>
    </row>
    <row r="529" spans="1:11" x14ac:dyDescent="0.15">
      <c r="A529" s="15">
        <v>1465</v>
      </c>
      <c r="B529" s="15" t="s">
        <v>1326</v>
      </c>
      <c r="C529" s="15" t="s">
        <v>1327</v>
      </c>
      <c r="D529" s="15">
        <v>1</v>
      </c>
      <c r="E529" s="134">
        <v>40210</v>
      </c>
      <c r="F529" s="15"/>
      <c r="G529" s="15"/>
      <c r="H529" s="15"/>
      <c r="I529" s="15"/>
      <c r="J529" s="15"/>
      <c r="K529" s="134"/>
    </row>
    <row r="530" spans="1:11" x14ac:dyDescent="0.15">
      <c r="A530" s="15">
        <v>1466</v>
      </c>
      <c r="B530" s="15" t="s">
        <v>1328</v>
      </c>
      <c r="C530" s="15" t="s">
        <v>1329</v>
      </c>
      <c r="D530" s="15">
        <v>1</v>
      </c>
      <c r="E530" s="134">
        <v>40237</v>
      </c>
      <c r="F530" s="15"/>
      <c r="G530" s="15"/>
      <c r="H530" s="15"/>
      <c r="I530" s="15"/>
      <c r="J530" s="15"/>
      <c r="K530" s="134"/>
    </row>
    <row r="531" spans="1:11" x14ac:dyDescent="0.15">
      <c r="A531" s="15">
        <v>1467</v>
      </c>
      <c r="B531" s="15" t="s">
        <v>1330</v>
      </c>
      <c r="C531" s="15" t="s">
        <v>1331</v>
      </c>
      <c r="D531" s="15">
        <v>1</v>
      </c>
      <c r="E531" s="134">
        <v>40108</v>
      </c>
      <c r="F531" s="15"/>
      <c r="G531" s="15"/>
      <c r="H531" s="15"/>
      <c r="I531" s="15"/>
      <c r="J531" s="15"/>
      <c r="K531" s="134"/>
    </row>
    <row r="532" spans="1:11" x14ac:dyDescent="0.15">
      <c r="A532" s="15">
        <v>1468</v>
      </c>
      <c r="B532" s="15" t="s">
        <v>1332</v>
      </c>
      <c r="C532" s="15" t="s">
        <v>1333</v>
      </c>
      <c r="D532" s="15">
        <v>1</v>
      </c>
      <c r="E532" s="134">
        <v>40046</v>
      </c>
      <c r="F532" s="15"/>
      <c r="G532" s="15"/>
      <c r="H532" s="15"/>
      <c r="I532" s="15"/>
      <c r="J532" s="15"/>
      <c r="K532" s="134"/>
    </row>
    <row r="533" spans="1:11" x14ac:dyDescent="0.15">
      <c r="A533" s="15">
        <v>1469</v>
      </c>
      <c r="B533" s="15" t="s">
        <v>1334</v>
      </c>
      <c r="C533" s="15" t="s">
        <v>1335</v>
      </c>
      <c r="D533" s="15">
        <v>1</v>
      </c>
      <c r="E533" s="134">
        <v>40095</v>
      </c>
      <c r="F533" s="15"/>
      <c r="G533" s="15"/>
      <c r="H533" s="15"/>
      <c r="I533" s="15"/>
      <c r="J533" s="15"/>
      <c r="K533" s="134"/>
    </row>
    <row r="534" spans="1:11" x14ac:dyDescent="0.15">
      <c r="A534" s="15">
        <v>1470</v>
      </c>
      <c r="B534" s="15" t="s">
        <v>1336</v>
      </c>
      <c r="C534" s="15" t="s">
        <v>1337</v>
      </c>
      <c r="D534" s="15">
        <v>1</v>
      </c>
      <c r="E534" s="134">
        <v>40232</v>
      </c>
      <c r="F534" s="15"/>
      <c r="G534" s="15"/>
      <c r="H534" s="15"/>
      <c r="I534" s="15"/>
      <c r="J534" s="15"/>
      <c r="K534" s="134"/>
    </row>
    <row r="535" spans="1:11" x14ac:dyDescent="0.15">
      <c r="A535" s="15">
        <v>1471</v>
      </c>
      <c r="B535" s="15" t="s">
        <v>1338</v>
      </c>
      <c r="C535" s="15" t="s">
        <v>1339</v>
      </c>
      <c r="D535" s="15">
        <v>1</v>
      </c>
      <c r="E535" s="134">
        <v>40101</v>
      </c>
      <c r="F535" s="15"/>
      <c r="G535" s="15"/>
      <c r="H535" s="15"/>
      <c r="I535" s="15"/>
      <c r="J535" s="15"/>
      <c r="K535" s="134"/>
    </row>
    <row r="536" spans="1:11" x14ac:dyDescent="0.15">
      <c r="A536" s="15">
        <v>1472</v>
      </c>
      <c r="B536" s="15" t="s">
        <v>1340</v>
      </c>
      <c r="C536" s="15" t="s">
        <v>1341</v>
      </c>
      <c r="D536" s="15">
        <v>1</v>
      </c>
      <c r="E536" s="134">
        <v>40184</v>
      </c>
      <c r="F536" s="15"/>
      <c r="G536" s="15"/>
      <c r="H536" s="15"/>
      <c r="I536" s="15"/>
      <c r="J536" s="15"/>
      <c r="K536" s="134"/>
    </row>
    <row r="537" spans="1:11" x14ac:dyDescent="0.15">
      <c r="A537" s="15">
        <v>1473</v>
      </c>
      <c r="B537" s="15" t="s">
        <v>1342</v>
      </c>
      <c r="C537" s="15" t="s">
        <v>1343</v>
      </c>
      <c r="D537" s="15">
        <v>1</v>
      </c>
      <c r="E537" s="134">
        <v>39953</v>
      </c>
      <c r="F537" s="15"/>
      <c r="G537" s="15"/>
      <c r="H537" s="15"/>
      <c r="I537" s="15"/>
      <c r="J537" s="15"/>
      <c r="K537" s="134"/>
    </row>
    <row r="538" spans="1:11" x14ac:dyDescent="0.15">
      <c r="A538" s="15">
        <v>1474</v>
      </c>
      <c r="B538" s="15" t="s">
        <v>1344</v>
      </c>
      <c r="C538" s="15" t="s">
        <v>1345</v>
      </c>
      <c r="D538" s="15">
        <v>1</v>
      </c>
      <c r="E538" s="134">
        <v>39984</v>
      </c>
      <c r="F538" s="15"/>
      <c r="G538" s="15"/>
      <c r="H538" s="15"/>
      <c r="I538" s="15"/>
      <c r="J538" s="15"/>
      <c r="K538" s="134"/>
    </row>
    <row r="539" spans="1:11" x14ac:dyDescent="0.15">
      <c r="A539" s="15">
        <v>1475</v>
      </c>
      <c r="B539" s="15" t="s">
        <v>1346</v>
      </c>
      <c r="C539" s="15" t="s">
        <v>1347</v>
      </c>
      <c r="D539" s="15">
        <v>1</v>
      </c>
      <c r="E539" s="134">
        <v>40156</v>
      </c>
      <c r="F539" s="15"/>
      <c r="G539" s="15"/>
      <c r="H539" s="15"/>
      <c r="I539" s="15"/>
      <c r="J539" s="15"/>
      <c r="K539" s="134"/>
    </row>
    <row r="540" spans="1:11" x14ac:dyDescent="0.15">
      <c r="A540" s="15">
        <v>1476</v>
      </c>
      <c r="B540" s="15" t="s">
        <v>1348</v>
      </c>
      <c r="C540" s="15" t="s">
        <v>1349</v>
      </c>
      <c r="D540" s="15">
        <v>1</v>
      </c>
      <c r="E540" s="134">
        <v>40193</v>
      </c>
      <c r="F540" s="15"/>
      <c r="G540" s="15"/>
      <c r="H540" s="15"/>
      <c r="I540" s="15"/>
      <c r="J540" s="15"/>
      <c r="K540" s="134"/>
    </row>
    <row r="541" spans="1:11" x14ac:dyDescent="0.15">
      <c r="A541" s="15">
        <v>1477</v>
      </c>
      <c r="B541" s="15" t="s">
        <v>1350</v>
      </c>
      <c r="C541" s="15" t="s">
        <v>1351</v>
      </c>
      <c r="D541" s="15">
        <v>1</v>
      </c>
      <c r="E541" s="134">
        <v>40193</v>
      </c>
      <c r="F541" s="15"/>
      <c r="G541" s="15"/>
      <c r="H541" s="15"/>
      <c r="I541" s="15"/>
      <c r="J541" s="15"/>
      <c r="K541" s="134"/>
    </row>
    <row r="542" spans="1:11" x14ac:dyDescent="0.15">
      <c r="A542" s="15">
        <v>1478</v>
      </c>
      <c r="B542" s="15" t="s">
        <v>1352</v>
      </c>
      <c r="C542" s="15" t="s">
        <v>1353</v>
      </c>
      <c r="D542" s="15">
        <v>1</v>
      </c>
      <c r="E542" s="134">
        <v>40079</v>
      </c>
      <c r="F542" s="15"/>
      <c r="G542" s="15"/>
      <c r="H542" s="15"/>
      <c r="I542" s="15"/>
      <c r="J542" s="15"/>
      <c r="K542" s="134"/>
    </row>
    <row r="543" spans="1:11" x14ac:dyDescent="0.15">
      <c r="A543" s="15">
        <v>1479</v>
      </c>
      <c r="B543" s="15" t="s">
        <v>1354</v>
      </c>
      <c r="C543" s="15" t="s">
        <v>1355</v>
      </c>
      <c r="D543" s="15">
        <v>1</v>
      </c>
      <c r="E543" s="134">
        <v>39913</v>
      </c>
      <c r="F543" s="15"/>
      <c r="G543" s="15"/>
      <c r="H543" s="15"/>
      <c r="I543" s="15"/>
      <c r="J543" s="15"/>
      <c r="K543" s="134"/>
    </row>
    <row r="544" spans="1:11" x14ac:dyDescent="0.15">
      <c r="A544" s="15">
        <v>1480</v>
      </c>
      <c r="B544" s="15" t="s">
        <v>1356</v>
      </c>
      <c r="C544" s="15" t="s">
        <v>1357</v>
      </c>
      <c r="D544" s="15">
        <v>1</v>
      </c>
      <c r="E544" s="134">
        <v>39951</v>
      </c>
      <c r="F544" s="15"/>
      <c r="G544" s="15"/>
      <c r="H544" s="15"/>
      <c r="I544" s="15"/>
      <c r="J544" s="15"/>
      <c r="K544" s="134"/>
    </row>
    <row r="545" spans="1:11" x14ac:dyDescent="0.15">
      <c r="A545" s="15">
        <v>1481</v>
      </c>
      <c r="B545" s="15" t="s">
        <v>1358</v>
      </c>
      <c r="C545" s="15" t="s">
        <v>1359</v>
      </c>
      <c r="D545" s="15">
        <v>1</v>
      </c>
      <c r="E545" s="134">
        <v>40105</v>
      </c>
      <c r="F545" s="15"/>
      <c r="G545" s="15"/>
      <c r="H545" s="15"/>
      <c r="I545" s="15"/>
      <c r="J545" s="15"/>
      <c r="K545" s="134"/>
    </row>
    <row r="546" spans="1:11" x14ac:dyDescent="0.15">
      <c r="A546" s="15">
        <v>1482</v>
      </c>
      <c r="B546" s="15" t="s">
        <v>1360</v>
      </c>
      <c r="C546" s="15" t="s">
        <v>1361</v>
      </c>
      <c r="D546" s="15">
        <v>1</v>
      </c>
      <c r="E546" s="134">
        <v>40038</v>
      </c>
      <c r="F546" s="15"/>
      <c r="G546" s="15"/>
      <c r="H546" s="15"/>
      <c r="I546" s="15"/>
      <c r="J546" s="15"/>
      <c r="K546" s="134"/>
    </row>
    <row r="547" spans="1:11" x14ac:dyDescent="0.15">
      <c r="A547" s="15">
        <v>1483</v>
      </c>
      <c r="B547" s="15" t="s">
        <v>1362</v>
      </c>
      <c r="C547" s="15" t="s">
        <v>1363</v>
      </c>
      <c r="D547" s="15">
        <v>1</v>
      </c>
      <c r="E547" s="134">
        <v>40183</v>
      </c>
      <c r="F547" s="15"/>
      <c r="G547" s="15"/>
      <c r="H547" s="15"/>
      <c r="I547" s="15"/>
      <c r="J547" s="15"/>
      <c r="K547" s="134"/>
    </row>
    <row r="548" spans="1:11" x14ac:dyDescent="0.15">
      <c r="A548" s="15">
        <v>1484</v>
      </c>
      <c r="B548" s="15" t="s">
        <v>1364</v>
      </c>
      <c r="C548" s="15" t="s">
        <v>1365</v>
      </c>
      <c r="D548" s="15">
        <v>1</v>
      </c>
      <c r="E548" s="134">
        <v>40144</v>
      </c>
      <c r="F548" s="15"/>
      <c r="G548" s="15"/>
      <c r="H548" s="15"/>
      <c r="I548" s="15"/>
      <c r="J548" s="15"/>
      <c r="K548" s="134"/>
    </row>
    <row r="549" spans="1:11" x14ac:dyDescent="0.15">
      <c r="A549" s="15">
        <v>1511</v>
      </c>
      <c r="B549" s="15" t="s">
        <v>1366</v>
      </c>
      <c r="C549" s="15" t="s">
        <v>1367</v>
      </c>
      <c r="D549" s="15">
        <v>1</v>
      </c>
      <c r="E549" s="134">
        <v>40219</v>
      </c>
      <c r="F549" s="15"/>
      <c r="G549" s="15"/>
      <c r="H549" s="15"/>
      <c r="I549" s="15"/>
      <c r="J549" s="15"/>
      <c r="K549" s="134"/>
    </row>
    <row r="550" spans="1:11" x14ac:dyDescent="0.15">
      <c r="A550" s="15">
        <v>1512</v>
      </c>
      <c r="B550" s="15" t="s">
        <v>1368</v>
      </c>
      <c r="C550" s="15" t="s">
        <v>1369</v>
      </c>
      <c r="D550" s="15">
        <v>1</v>
      </c>
      <c r="E550" s="134">
        <v>40219</v>
      </c>
      <c r="F550" s="15"/>
      <c r="G550" s="15"/>
      <c r="H550" s="15"/>
      <c r="I550" s="15"/>
      <c r="J550" s="15"/>
      <c r="K550" s="134"/>
    </row>
    <row r="551" spans="1:11" x14ac:dyDescent="0.15">
      <c r="A551" s="15">
        <v>1513</v>
      </c>
      <c r="B551" s="15" t="s">
        <v>1370</v>
      </c>
      <c r="C551" s="15" t="s">
        <v>1371</v>
      </c>
      <c r="D551" s="15">
        <v>1</v>
      </c>
      <c r="E551" s="134">
        <v>40022</v>
      </c>
      <c r="F551" s="15"/>
      <c r="G551" s="15"/>
      <c r="H551" s="15"/>
      <c r="I551" s="15"/>
      <c r="J551" s="15"/>
      <c r="K551" s="134"/>
    </row>
    <row r="552" spans="1:11" x14ac:dyDescent="0.15">
      <c r="A552" s="15">
        <v>1515</v>
      </c>
      <c r="B552" s="15" t="s">
        <v>1372</v>
      </c>
      <c r="C552" s="15" t="s">
        <v>1373</v>
      </c>
      <c r="D552" s="15">
        <v>1</v>
      </c>
      <c r="E552" s="134">
        <v>40041</v>
      </c>
      <c r="F552" s="15"/>
      <c r="G552" s="15"/>
      <c r="H552" s="15"/>
      <c r="I552" s="15"/>
      <c r="J552" s="15"/>
      <c r="K552" s="134"/>
    </row>
    <row r="553" spans="1:11" x14ac:dyDescent="0.15">
      <c r="A553" s="15">
        <v>1516</v>
      </c>
      <c r="B553" s="15" t="s">
        <v>1374</v>
      </c>
      <c r="C553" s="15" t="s">
        <v>1375</v>
      </c>
      <c r="D553" s="15">
        <v>1</v>
      </c>
      <c r="E553" s="134">
        <v>39977</v>
      </c>
      <c r="F553" s="15"/>
      <c r="G553" s="15"/>
      <c r="H553" s="15"/>
      <c r="I553" s="15"/>
      <c r="J553" s="15"/>
      <c r="K553" s="134"/>
    </row>
    <row r="554" spans="1:11" x14ac:dyDescent="0.15">
      <c r="A554" s="15">
        <v>1517</v>
      </c>
      <c r="B554" s="15" t="s">
        <v>1376</v>
      </c>
      <c r="C554" s="15" t="s">
        <v>1377</v>
      </c>
      <c r="D554" s="15">
        <v>1</v>
      </c>
      <c r="E554" s="134">
        <v>40168</v>
      </c>
      <c r="F554" s="15"/>
      <c r="G554" s="15"/>
      <c r="H554" s="15"/>
      <c r="I554" s="15"/>
      <c r="J554" s="15"/>
      <c r="K554" s="134"/>
    </row>
    <row r="555" spans="1:11" x14ac:dyDescent="0.15">
      <c r="A555" s="15">
        <v>1518</v>
      </c>
      <c r="B555" s="15" t="s">
        <v>1378</v>
      </c>
      <c r="C555" s="15" t="s">
        <v>1379</v>
      </c>
      <c r="D555" s="15">
        <v>1</v>
      </c>
      <c r="E555" s="134">
        <v>40079</v>
      </c>
      <c r="F555" s="15"/>
      <c r="G555" s="15"/>
      <c r="H555" s="15"/>
      <c r="I555" s="15"/>
      <c r="J555" s="15"/>
      <c r="K555" s="134"/>
    </row>
    <row r="556" spans="1:11" x14ac:dyDescent="0.15">
      <c r="A556" s="15">
        <v>1531</v>
      </c>
      <c r="B556" s="15" t="s">
        <v>415</v>
      </c>
      <c r="C556" s="15" t="s">
        <v>1380</v>
      </c>
      <c r="D556" s="15">
        <v>2</v>
      </c>
      <c r="E556" s="134">
        <v>39825</v>
      </c>
      <c r="F556" s="15"/>
      <c r="G556" s="15"/>
      <c r="H556" s="15"/>
      <c r="I556" s="15"/>
      <c r="J556" s="15"/>
      <c r="K556" s="134"/>
    </row>
    <row r="557" spans="1:11" x14ac:dyDescent="0.15">
      <c r="A557" s="15">
        <v>1532</v>
      </c>
      <c r="B557" s="15" t="s">
        <v>416</v>
      </c>
      <c r="C557" s="15" t="s">
        <v>1381</v>
      </c>
      <c r="D557" s="15">
        <v>2</v>
      </c>
      <c r="E557" s="134">
        <v>39620</v>
      </c>
      <c r="F557" s="15"/>
      <c r="G557" s="15"/>
      <c r="H557" s="15"/>
      <c r="I557" s="15"/>
      <c r="J557" s="15"/>
      <c r="K557" s="134"/>
    </row>
    <row r="558" spans="1:11" x14ac:dyDescent="0.15">
      <c r="A558" s="15">
        <v>1533</v>
      </c>
      <c r="B558" s="15" t="s">
        <v>417</v>
      </c>
      <c r="C558" s="15" t="s">
        <v>1382</v>
      </c>
      <c r="D558" s="15">
        <v>2</v>
      </c>
      <c r="E558" s="134">
        <v>39680</v>
      </c>
      <c r="F558" s="15"/>
      <c r="G558" s="15"/>
      <c r="H558" s="15"/>
      <c r="I558" s="15"/>
      <c r="J558" s="15"/>
      <c r="K558" s="134"/>
    </row>
    <row r="559" spans="1:11" x14ac:dyDescent="0.15">
      <c r="A559" s="15">
        <v>1534</v>
      </c>
      <c r="B559" s="15" t="s">
        <v>418</v>
      </c>
      <c r="C559" s="15" t="s">
        <v>1383</v>
      </c>
      <c r="D559" s="15">
        <v>2</v>
      </c>
      <c r="E559" s="134">
        <v>39696</v>
      </c>
      <c r="F559" s="15"/>
      <c r="G559" s="15"/>
      <c r="H559" s="15"/>
      <c r="I559" s="15"/>
      <c r="J559" s="15"/>
      <c r="K559" s="134"/>
    </row>
    <row r="560" spans="1:11" x14ac:dyDescent="0.15">
      <c r="A560" s="15">
        <v>1535</v>
      </c>
      <c r="B560" s="15" t="s">
        <v>419</v>
      </c>
      <c r="C560" s="15" t="s">
        <v>1384</v>
      </c>
      <c r="D560" s="15">
        <v>2</v>
      </c>
      <c r="E560" s="134">
        <v>39642</v>
      </c>
      <c r="F560" s="15"/>
      <c r="G560" s="15"/>
      <c r="H560" s="15"/>
      <c r="I560" s="15"/>
      <c r="J560" s="15"/>
      <c r="K560" s="134"/>
    </row>
    <row r="561" spans="1:11" x14ac:dyDescent="0.15">
      <c r="A561" s="15">
        <v>1536</v>
      </c>
      <c r="B561" s="15" t="s">
        <v>420</v>
      </c>
      <c r="C561" s="15" t="s">
        <v>1385</v>
      </c>
      <c r="D561" s="15">
        <v>2</v>
      </c>
      <c r="E561" s="134">
        <v>39693</v>
      </c>
      <c r="F561" s="15"/>
      <c r="G561" s="15"/>
      <c r="H561" s="15"/>
      <c r="I561" s="15"/>
      <c r="J561" s="15"/>
      <c r="K561" s="134"/>
    </row>
    <row r="562" spans="1:11" x14ac:dyDescent="0.15">
      <c r="A562" s="15">
        <v>1537</v>
      </c>
      <c r="B562" s="15" t="s">
        <v>421</v>
      </c>
      <c r="C562" s="15" t="s">
        <v>1386</v>
      </c>
      <c r="D562" s="15">
        <v>2</v>
      </c>
      <c r="E562" s="134">
        <v>39639</v>
      </c>
      <c r="F562" s="15"/>
      <c r="G562" s="15"/>
      <c r="H562" s="15"/>
      <c r="I562" s="15"/>
      <c r="J562" s="15"/>
      <c r="K562" s="134"/>
    </row>
    <row r="563" spans="1:11" x14ac:dyDescent="0.15">
      <c r="A563" s="15">
        <v>1538</v>
      </c>
      <c r="B563" s="15" t="s">
        <v>422</v>
      </c>
      <c r="C563" s="15" t="s">
        <v>1387</v>
      </c>
      <c r="D563" s="15">
        <v>2</v>
      </c>
      <c r="E563" s="134">
        <v>39737</v>
      </c>
      <c r="F563" s="15"/>
      <c r="G563" s="15"/>
      <c r="H563" s="15"/>
      <c r="I563" s="15"/>
      <c r="J563" s="15"/>
      <c r="K563" s="134"/>
    </row>
    <row r="564" spans="1:11" x14ac:dyDescent="0.15">
      <c r="A564" s="15">
        <v>1539</v>
      </c>
      <c r="B564" s="15" t="s">
        <v>1388</v>
      </c>
      <c r="C564" s="15" t="s">
        <v>1389</v>
      </c>
      <c r="D564" s="15">
        <v>1</v>
      </c>
      <c r="E564" s="134">
        <v>39938</v>
      </c>
      <c r="F564" s="15"/>
      <c r="G564" s="15"/>
      <c r="H564" s="15"/>
      <c r="I564" s="15"/>
      <c r="J564" s="15"/>
      <c r="K564" s="134"/>
    </row>
    <row r="565" spans="1:11" x14ac:dyDescent="0.15">
      <c r="A565" s="15">
        <v>1540</v>
      </c>
      <c r="B565" s="15" t="s">
        <v>1390</v>
      </c>
      <c r="C565" s="15" t="s">
        <v>1391</v>
      </c>
      <c r="D565" s="15">
        <v>1</v>
      </c>
      <c r="E565" s="134">
        <v>40112</v>
      </c>
      <c r="F565" s="15"/>
      <c r="G565" s="15"/>
      <c r="H565" s="15"/>
      <c r="I565" s="15"/>
      <c r="J565" s="15"/>
      <c r="K565" s="134"/>
    </row>
    <row r="566" spans="1:11" x14ac:dyDescent="0.15">
      <c r="A566" s="15">
        <v>1541</v>
      </c>
      <c r="B566" s="15" t="s">
        <v>423</v>
      </c>
      <c r="C566" s="15" t="s">
        <v>1392</v>
      </c>
      <c r="D566" s="15">
        <v>2</v>
      </c>
      <c r="E566" s="134">
        <v>39552</v>
      </c>
      <c r="F566" s="15"/>
      <c r="G566" s="15"/>
      <c r="H566" s="15"/>
      <c r="I566" s="15"/>
      <c r="J566" s="15"/>
      <c r="K566" s="134"/>
    </row>
    <row r="567" spans="1:11" x14ac:dyDescent="0.15">
      <c r="A567" s="15">
        <v>1542</v>
      </c>
      <c r="B567" s="15" t="s">
        <v>424</v>
      </c>
      <c r="C567" s="15" t="s">
        <v>1393</v>
      </c>
      <c r="D567" s="15">
        <v>2</v>
      </c>
      <c r="E567" s="134">
        <v>39623</v>
      </c>
      <c r="F567" s="15"/>
      <c r="G567" s="15"/>
      <c r="H567" s="15"/>
      <c r="I567" s="15"/>
      <c r="J567" s="15"/>
      <c r="K567" s="134"/>
    </row>
    <row r="568" spans="1:11" x14ac:dyDescent="0.15">
      <c r="A568" s="15">
        <v>1543</v>
      </c>
      <c r="B568" s="15" t="s">
        <v>425</v>
      </c>
      <c r="C568" s="15" t="s">
        <v>1394</v>
      </c>
      <c r="D568" s="15">
        <v>2</v>
      </c>
      <c r="E568" s="134">
        <v>39643</v>
      </c>
      <c r="F568" s="15"/>
      <c r="G568" s="15"/>
      <c r="H568" s="15"/>
      <c r="I568" s="15"/>
      <c r="J568" s="15"/>
      <c r="K568" s="134"/>
    </row>
    <row r="569" spans="1:11" x14ac:dyDescent="0.15">
      <c r="A569" s="15">
        <v>1544</v>
      </c>
      <c r="B569" s="15" t="s">
        <v>1395</v>
      </c>
      <c r="C569" s="15" t="s">
        <v>1396</v>
      </c>
      <c r="D569" s="15">
        <v>1</v>
      </c>
      <c r="E569" s="134">
        <v>40145</v>
      </c>
      <c r="F569" s="15"/>
      <c r="G569" s="15"/>
      <c r="H569" s="15"/>
      <c r="I569" s="15"/>
      <c r="J569" s="15"/>
      <c r="K569" s="134"/>
    </row>
    <row r="570" spans="1:11" x14ac:dyDescent="0.15">
      <c r="A570" s="15">
        <v>1545</v>
      </c>
      <c r="B570" s="15" t="s">
        <v>1397</v>
      </c>
      <c r="C570" s="15" t="s">
        <v>1398</v>
      </c>
      <c r="D570" s="15">
        <v>1</v>
      </c>
      <c r="E570" s="134">
        <v>40001</v>
      </c>
      <c r="F570" s="15"/>
      <c r="G570" s="15"/>
      <c r="H570" s="15"/>
      <c r="I570" s="15"/>
      <c r="J570" s="15"/>
      <c r="K570" s="134"/>
    </row>
    <row r="571" spans="1:11" x14ac:dyDescent="0.15">
      <c r="A571" s="15">
        <v>1546</v>
      </c>
      <c r="B571" s="15" t="s">
        <v>1399</v>
      </c>
      <c r="C571" s="15" t="s">
        <v>1400</v>
      </c>
      <c r="D571" s="15">
        <v>1</v>
      </c>
      <c r="E571" s="134">
        <v>40206</v>
      </c>
      <c r="F571" s="15"/>
      <c r="G571" s="15"/>
      <c r="H571" s="15"/>
      <c r="I571" s="15"/>
      <c r="J571" s="15"/>
      <c r="K571" s="134"/>
    </row>
    <row r="572" spans="1:11" x14ac:dyDescent="0.15">
      <c r="A572" s="15">
        <v>1547</v>
      </c>
      <c r="B572" s="15" t="s">
        <v>1401</v>
      </c>
      <c r="C572" s="15" t="s">
        <v>1402</v>
      </c>
      <c r="D572" s="15">
        <v>1</v>
      </c>
      <c r="E572" s="134">
        <v>40136</v>
      </c>
      <c r="F572" s="15"/>
      <c r="G572" s="15"/>
      <c r="H572" s="15"/>
      <c r="I572" s="15"/>
      <c r="J572" s="15"/>
      <c r="K572" s="134"/>
    </row>
    <row r="573" spans="1:11" x14ac:dyDescent="0.15">
      <c r="A573" s="15">
        <v>1548</v>
      </c>
      <c r="B573" s="15" t="s">
        <v>1403</v>
      </c>
      <c r="C573" s="15" t="s">
        <v>1404</v>
      </c>
      <c r="D573" s="15">
        <v>1</v>
      </c>
      <c r="E573" s="134">
        <v>39973</v>
      </c>
      <c r="F573" s="15"/>
      <c r="G573" s="15"/>
      <c r="H573" s="15"/>
      <c r="I573" s="15"/>
      <c r="J573" s="15"/>
      <c r="K573" s="134"/>
    </row>
    <row r="574" spans="1:11" x14ac:dyDescent="0.15">
      <c r="A574" s="15">
        <v>1549</v>
      </c>
      <c r="B574" s="15" t="s">
        <v>1405</v>
      </c>
      <c r="C574" s="15" t="s">
        <v>1406</v>
      </c>
      <c r="D574" s="15">
        <v>1</v>
      </c>
      <c r="E574" s="134">
        <v>40176</v>
      </c>
      <c r="F574" s="15"/>
      <c r="G574" s="15"/>
      <c r="H574" s="15"/>
      <c r="I574" s="15"/>
      <c r="J574" s="15"/>
      <c r="K574" s="134"/>
    </row>
    <row r="575" spans="1:11" x14ac:dyDescent="0.15">
      <c r="A575" s="15">
        <v>1550</v>
      </c>
      <c r="B575" s="15" t="s">
        <v>1407</v>
      </c>
      <c r="C575" s="15" t="s">
        <v>1408</v>
      </c>
      <c r="D575" s="15">
        <v>1</v>
      </c>
      <c r="E575" s="134">
        <v>39944</v>
      </c>
      <c r="F575" s="15"/>
      <c r="G575" s="15"/>
      <c r="H575" s="15"/>
      <c r="I575" s="15"/>
      <c r="J575" s="15"/>
      <c r="K575" s="134"/>
    </row>
    <row r="576" spans="1:11" x14ac:dyDescent="0.15">
      <c r="A576" s="15">
        <v>1551</v>
      </c>
      <c r="B576" s="15" t="s">
        <v>1409</v>
      </c>
      <c r="C576" s="15" t="s">
        <v>1410</v>
      </c>
      <c r="D576" s="15">
        <v>1</v>
      </c>
      <c r="E576" s="134">
        <v>39977</v>
      </c>
      <c r="F576" s="15"/>
      <c r="G576" s="15"/>
      <c r="H576" s="15"/>
      <c r="I576" s="15"/>
      <c r="J576" s="15"/>
      <c r="K576" s="134"/>
    </row>
    <row r="577" spans="1:11" x14ac:dyDescent="0.15">
      <c r="A577" s="15">
        <v>1552</v>
      </c>
      <c r="B577" s="15" t="s">
        <v>1411</v>
      </c>
      <c r="C577" s="15" t="s">
        <v>1412</v>
      </c>
      <c r="D577" s="15">
        <v>1</v>
      </c>
      <c r="E577" s="134">
        <v>40107</v>
      </c>
      <c r="F577" s="15"/>
      <c r="G577" s="15"/>
      <c r="H577" s="15"/>
      <c r="I577" s="15"/>
      <c r="J577" s="15"/>
      <c r="K577" s="134"/>
    </row>
    <row r="578" spans="1:11" x14ac:dyDescent="0.15">
      <c r="A578" s="15">
        <v>1553</v>
      </c>
      <c r="B578" s="15" t="s">
        <v>1413</v>
      </c>
      <c r="C578" s="15" t="s">
        <v>1414</v>
      </c>
      <c r="D578" s="15">
        <v>1</v>
      </c>
      <c r="E578" s="134">
        <v>40132</v>
      </c>
      <c r="F578" s="15"/>
      <c r="G578" s="15"/>
      <c r="H578" s="15"/>
      <c r="I578" s="15"/>
      <c r="J578" s="15"/>
      <c r="K578" s="134"/>
    </row>
    <row r="579" spans="1:11" x14ac:dyDescent="0.15">
      <c r="A579" s="15">
        <v>1560</v>
      </c>
      <c r="B579" s="15" t="s">
        <v>426</v>
      </c>
      <c r="C579" s="15" t="s">
        <v>1415</v>
      </c>
      <c r="D579" s="15">
        <v>2</v>
      </c>
      <c r="E579" s="134">
        <v>39618</v>
      </c>
      <c r="F579" s="15"/>
      <c r="G579" s="15"/>
      <c r="H579" s="15"/>
      <c r="I579" s="15"/>
      <c r="J579" s="15"/>
      <c r="K579" s="134"/>
    </row>
    <row r="580" spans="1:11" x14ac:dyDescent="0.15">
      <c r="A580" s="15">
        <v>1561</v>
      </c>
      <c r="B580" s="15" t="s">
        <v>427</v>
      </c>
      <c r="C580" s="15" t="s">
        <v>1416</v>
      </c>
      <c r="D580" s="15">
        <v>2</v>
      </c>
      <c r="E580" s="134">
        <v>39734</v>
      </c>
      <c r="F580" s="15"/>
      <c r="G580" s="15"/>
      <c r="H580" s="15"/>
      <c r="I580" s="15"/>
      <c r="J580" s="15"/>
      <c r="K580" s="134"/>
    </row>
    <row r="581" spans="1:11" x14ac:dyDescent="0.15">
      <c r="A581" s="15">
        <v>1562</v>
      </c>
      <c r="B581" s="15" t="s">
        <v>428</v>
      </c>
      <c r="C581" s="15" t="s">
        <v>1417</v>
      </c>
      <c r="D581" s="15">
        <v>2</v>
      </c>
      <c r="E581" s="134">
        <v>39876</v>
      </c>
      <c r="F581" s="15"/>
      <c r="G581" s="15"/>
      <c r="H581" s="15"/>
      <c r="I581" s="15"/>
      <c r="J581" s="15"/>
      <c r="K581" s="134"/>
    </row>
    <row r="582" spans="1:11" x14ac:dyDescent="0.15">
      <c r="A582" s="15">
        <v>1563</v>
      </c>
      <c r="B582" s="15" t="s">
        <v>429</v>
      </c>
      <c r="C582" s="15" t="s">
        <v>1418</v>
      </c>
      <c r="D582" s="15">
        <v>2</v>
      </c>
      <c r="E582" s="134">
        <v>39571</v>
      </c>
      <c r="F582" s="15"/>
      <c r="G582" s="15"/>
      <c r="H582" s="15"/>
      <c r="I582" s="15"/>
      <c r="J582" s="15"/>
      <c r="K582" s="134"/>
    </row>
    <row r="583" spans="1:11" x14ac:dyDescent="0.15">
      <c r="A583" s="15">
        <v>1564</v>
      </c>
      <c r="B583" s="15" t="s">
        <v>430</v>
      </c>
      <c r="C583" s="15" t="s">
        <v>1419</v>
      </c>
      <c r="D583" s="15">
        <v>2</v>
      </c>
      <c r="E583" s="134">
        <v>39562</v>
      </c>
      <c r="F583" s="15"/>
      <c r="G583" s="15"/>
      <c r="H583" s="15"/>
      <c r="I583" s="15"/>
      <c r="J583" s="15"/>
      <c r="K583" s="134"/>
    </row>
    <row r="584" spans="1:11" x14ac:dyDescent="0.15">
      <c r="A584" s="15">
        <v>1565</v>
      </c>
      <c r="B584" s="15" t="s">
        <v>431</v>
      </c>
      <c r="C584" s="15" t="s">
        <v>1420</v>
      </c>
      <c r="D584" s="15">
        <v>2</v>
      </c>
      <c r="E584" s="134">
        <v>39660</v>
      </c>
      <c r="F584" s="15"/>
      <c r="G584" s="15"/>
      <c r="H584" s="15"/>
      <c r="I584" s="15"/>
      <c r="J584" s="15"/>
      <c r="K584" s="134"/>
    </row>
    <row r="585" spans="1:11" x14ac:dyDescent="0.15">
      <c r="A585" s="15">
        <v>1566</v>
      </c>
      <c r="B585" s="15" t="s">
        <v>432</v>
      </c>
      <c r="C585" s="15" t="s">
        <v>1421</v>
      </c>
      <c r="D585" s="15">
        <v>2</v>
      </c>
      <c r="E585" s="134">
        <v>39849</v>
      </c>
      <c r="F585" s="15"/>
      <c r="G585" s="15"/>
      <c r="H585" s="15"/>
      <c r="I585" s="15"/>
      <c r="J585" s="15"/>
      <c r="K585" s="134"/>
    </row>
    <row r="586" spans="1:11" x14ac:dyDescent="0.15">
      <c r="A586" s="15">
        <v>1567</v>
      </c>
      <c r="B586" s="15" t="s">
        <v>433</v>
      </c>
      <c r="C586" s="15" t="s">
        <v>1422</v>
      </c>
      <c r="D586" s="15">
        <v>2</v>
      </c>
      <c r="E586" s="134">
        <v>39840</v>
      </c>
      <c r="F586" s="15"/>
      <c r="G586" s="15"/>
      <c r="H586" s="15"/>
      <c r="I586" s="15"/>
      <c r="J586" s="15"/>
      <c r="K586" s="134"/>
    </row>
    <row r="587" spans="1:11" x14ac:dyDescent="0.15">
      <c r="A587" s="15">
        <v>1568</v>
      </c>
      <c r="B587" s="15" t="s">
        <v>434</v>
      </c>
      <c r="C587" s="15" t="s">
        <v>1423</v>
      </c>
      <c r="D587" s="15">
        <v>2</v>
      </c>
      <c r="E587" s="134">
        <v>39877</v>
      </c>
      <c r="F587" s="15"/>
      <c r="G587" s="15"/>
      <c r="H587" s="15"/>
      <c r="I587" s="15"/>
      <c r="J587" s="15"/>
      <c r="K587" s="134"/>
    </row>
    <row r="588" spans="1:11" x14ac:dyDescent="0.15">
      <c r="A588" s="15">
        <v>1569</v>
      </c>
      <c r="B588" s="15" t="s">
        <v>435</v>
      </c>
      <c r="C588" s="15" t="s">
        <v>1424</v>
      </c>
      <c r="D588" s="15">
        <v>2</v>
      </c>
      <c r="E588" s="134">
        <v>39731</v>
      </c>
      <c r="F588" s="15"/>
      <c r="G588" s="15"/>
      <c r="H588" s="15"/>
      <c r="I588" s="15"/>
      <c r="J588" s="15"/>
      <c r="K588" s="134"/>
    </row>
    <row r="589" spans="1:11" x14ac:dyDescent="0.15">
      <c r="A589" s="15">
        <v>1570</v>
      </c>
      <c r="B589" s="15" t="s">
        <v>436</v>
      </c>
      <c r="C589" s="15" t="s">
        <v>1425</v>
      </c>
      <c r="D589" s="15">
        <v>2</v>
      </c>
      <c r="E589" s="134">
        <v>39804</v>
      </c>
      <c r="F589" s="15"/>
      <c r="G589" s="15"/>
      <c r="H589" s="15"/>
      <c r="I589" s="15"/>
      <c r="J589" s="15"/>
      <c r="K589" s="134"/>
    </row>
    <row r="590" spans="1:11" x14ac:dyDescent="0.15">
      <c r="A590" s="15">
        <v>1571</v>
      </c>
      <c r="B590" s="15" t="s">
        <v>437</v>
      </c>
      <c r="C590" s="15" t="s">
        <v>1426</v>
      </c>
      <c r="D590" s="15">
        <v>2</v>
      </c>
      <c r="E590" s="134">
        <v>39557</v>
      </c>
      <c r="F590" s="15"/>
      <c r="G590" s="15"/>
      <c r="H590" s="15"/>
      <c r="I590" s="15"/>
      <c r="J590" s="15"/>
      <c r="K590" s="134"/>
    </row>
    <row r="591" spans="1:11" x14ac:dyDescent="0.15">
      <c r="A591" s="15">
        <v>1572</v>
      </c>
      <c r="B591" s="15" t="s">
        <v>438</v>
      </c>
      <c r="C591" s="15" t="s">
        <v>1427</v>
      </c>
      <c r="D591" s="15">
        <v>2</v>
      </c>
      <c r="E591" s="134">
        <v>39779</v>
      </c>
      <c r="F591" s="15"/>
      <c r="G591" s="15"/>
      <c r="H591" s="15"/>
      <c r="I591" s="15"/>
      <c r="J591" s="15"/>
      <c r="K591" s="134"/>
    </row>
    <row r="592" spans="1:11" x14ac:dyDescent="0.15">
      <c r="A592" s="15">
        <v>1573</v>
      </c>
      <c r="B592" s="15" t="s">
        <v>439</v>
      </c>
      <c r="C592" s="15" t="s">
        <v>1428</v>
      </c>
      <c r="D592" s="15">
        <v>2</v>
      </c>
      <c r="E592" s="134">
        <v>39763</v>
      </c>
      <c r="F592" s="15"/>
      <c r="G592" s="15"/>
      <c r="H592" s="15"/>
      <c r="I592" s="15"/>
      <c r="J592" s="15"/>
      <c r="K592" s="134"/>
    </row>
    <row r="593" spans="1:11" x14ac:dyDescent="0.15">
      <c r="A593" s="15">
        <v>1575</v>
      </c>
      <c r="B593" s="15" t="s">
        <v>440</v>
      </c>
      <c r="C593" s="15" t="s">
        <v>1429</v>
      </c>
      <c r="D593" s="15">
        <v>2</v>
      </c>
      <c r="E593" s="134">
        <v>39721</v>
      </c>
      <c r="F593" s="15"/>
      <c r="G593" s="15"/>
      <c r="H593" s="15"/>
      <c r="I593" s="15"/>
      <c r="J593" s="15"/>
      <c r="K593" s="134"/>
    </row>
    <row r="594" spans="1:11" x14ac:dyDescent="0.15">
      <c r="A594" s="15">
        <v>1576</v>
      </c>
      <c r="B594" s="15" t="s">
        <v>1430</v>
      </c>
      <c r="C594" s="15" t="s">
        <v>1431</v>
      </c>
      <c r="D594" s="15">
        <v>1</v>
      </c>
      <c r="E594" s="134">
        <v>39943</v>
      </c>
      <c r="F594" s="15"/>
      <c r="G594" s="15"/>
      <c r="H594" s="15"/>
      <c r="I594" s="15"/>
      <c r="J594" s="15"/>
      <c r="K594" s="134"/>
    </row>
    <row r="595" spans="1:11" x14ac:dyDescent="0.15">
      <c r="A595" s="15">
        <v>1577</v>
      </c>
      <c r="B595" s="15" t="s">
        <v>1432</v>
      </c>
      <c r="C595" s="15" t="s">
        <v>1433</v>
      </c>
      <c r="D595" s="15">
        <v>1</v>
      </c>
      <c r="E595" s="134">
        <v>40202</v>
      </c>
      <c r="F595" s="15"/>
      <c r="G595" s="15"/>
      <c r="H595" s="15"/>
      <c r="I595" s="15"/>
      <c r="J595" s="15"/>
      <c r="K595" s="134"/>
    </row>
    <row r="596" spans="1:11" x14ac:dyDescent="0.15">
      <c r="A596" s="15">
        <v>1578</v>
      </c>
      <c r="B596" s="15" t="s">
        <v>1434</v>
      </c>
      <c r="C596" s="15" t="s">
        <v>1435</v>
      </c>
      <c r="D596" s="15">
        <v>1</v>
      </c>
      <c r="E596" s="134">
        <v>40026</v>
      </c>
      <c r="F596" s="15"/>
      <c r="G596" s="15"/>
      <c r="H596" s="15"/>
      <c r="I596" s="15"/>
      <c r="J596" s="15"/>
      <c r="K596" s="134"/>
    </row>
    <row r="597" spans="1:11" x14ac:dyDescent="0.15">
      <c r="A597" s="15">
        <v>1579</v>
      </c>
      <c r="B597" s="15" t="s">
        <v>1436</v>
      </c>
      <c r="C597" s="15" t="s">
        <v>1437</v>
      </c>
      <c r="D597" s="15">
        <v>1</v>
      </c>
      <c r="E597" s="134">
        <v>39930</v>
      </c>
      <c r="F597" s="15"/>
      <c r="G597" s="15"/>
      <c r="H597" s="15"/>
      <c r="I597" s="15"/>
      <c r="J597" s="15"/>
      <c r="K597" s="134"/>
    </row>
    <row r="598" spans="1:11" x14ac:dyDescent="0.15">
      <c r="A598" s="15">
        <v>1580</v>
      </c>
      <c r="B598" s="15" t="s">
        <v>1438</v>
      </c>
      <c r="C598" s="15" t="s">
        <v>1439</v>
      </c>
      <c r="D598" s="15">
        <v>1</v>
      </c>
      <c r="E598" s="134">
        <v>39932</v>
      </c>
      <c r="F598" s="15"/>
      <c r="G598" s="15"/>
      <c r="H598" s="15"/>
      <c r="I598" s="15"/>
      <c r="J598" s="15"/>
      <c r="K598" s="134"/>
    </row>
    <row r="599" spans="1:11" x14ac:dyDescent="0.15">
      <c r="A599" s="15">
        <v>1581</v>
      </c>
      <c r="B599" s="15" t="s">
        <v>1440</v>
      </c>
      <c r="C599" s="15" t="s">
        <v>1441</v>
      </c>
      <c r="D599" s="15">
        <v>1</v>
      </c>
      <c r="E599" s="134">
        <v>40169</v>
      </c>
      <c r="F599" s="15"/>
      <c r="G599" s="15"/>
      <c r="H599" s="15"/>
      <c r="I599" s="15"/>
      <c r="J599" s="15"/>
      <c r="K599" s="134"/>
    </row>
    <row r="600" spans="1:11" x14ac:dyDescent="0.15">
      <c r="A600" s="15">
        <v>1582</v>
      </c>
      <c r="B600" s="15" t="s">
        <v>1442</v>
      </c>
      <c r="C600" s="15" t="s">
        <v>1443</v>
      </c>
      <c r="D600" s="15">
        <v>1</v>
      </c>
      <c r="E600" s="134">
        <v>40106</v>
      </c>
      <c r="F600" s="15"/>
      <c r="G600" s="15"/>
      <c r="H600" s="15"/>
      <c r="I600" s="15"/>
      <c r="J600" s="15"/>
      <c r="K600" s="134"/>
    </row>
    <row r="601" spans="1:11" x14ac:dyDescent="0.15">
      <c r="A601" s="15">
        <v>1583</v>
      </c>
      <c r="B601" s="15" t="s">
        <v>1444</v>
      </c>
      <c r="C601" s="15" t="s">
        <v>1445</v>
      </c>
      <c r="D601" s="15">
        <v>1</v>
      </c>
      <c r="E601" s="134">
        <v>40198</v>
      </c>
      <c r="F601" s="15"/>
      <c r="G601" s="15"/>
      <c r="H601" s="15"/>
      <c r="I601" s="15"/>
      <c r="J601" s="15"/>
      <c r="K601" s="134"/>
    </row>
    <row r="602" spans="1:11" x14ac:dyDescent="0.15">
      <c r="A602" s="15">
        <v>1584</v>
      </c>
      <c r="B602" s="15" t="s">
        <v>1446</v>
      </c>
      <c r="C602" s="15" t="s">
        <v>1447</v>
      </c>
      <c r="D602" s="15">
        <v>1</v>
      </c>
      <c r="E602" s="134">
        <v>40175</v>
      </c>
      <c r="F602" s="15"/>
      <c r="G602" s="15"/>
      <c r="H602" s="15"/>
      <c r="I602" s="15"/>
      <c r="J602" s="15"/>
      <c r="K602" s="134"/>
    </row>
    <row r="603" spans="1:11" x14ac:dyDescent="0.15">
      <c r="A603" s="15">
        <v>1585</v>
      </c>
      <c r="B603" s="15" t="s">
        <v>1448</v>
      </c>
      <c r="C603" s="15" t="s">
        <v>1449</v>
      </c>
      <c r="D603" s="15">
        <v>1</v>
      </c>
      <c r="E603" s="134">
        <v>40030</v>
      </c>
      <c r="F603" s="15"/>
      <c r="G603" s="15"/>
      <c r="H603" s="15"/>
      <c r="I603" s="15"/>
      <c r="J603" s="15"/>
      <c r="K603" s="134"/>
    </row>
    <row r="604" spans="1:11" x14ac:dyDescent="0.15">
      <c r="A604" s="15">
        <v>1586</v>
      </c>
      <c r="B604" s="15" t="s">
        <v>1450</v>
      </c>
      <c r="C604" s="15" t="s">
        <v>1451</v>
      </c>
      <c r="D604" s="15">
        <v>1</v>
      </c>
      <c r="E604" s="134">
        <v>40030</v>
      </c>
      <c r="F604" s="15"/>
      <c r="G604" s="15"/>
      <c r="H604" s="15"/>
      <c r="I604" s="15"/>
      <c r="J604" s="15"/>
      <c r="K604" s="134"/>
    </row>
    <row r="605" spans="1:11" x14ac:dyDescent="0.15">
      <c r="A605" s="15">
        <v>1592</v>
      </c>
      <c r="B605" s="15" t="s">
        <v>1452</v>
      </c>
      <c r="C605" s="15" t="s">
        <v>1453</v>
      </c>
      <c r="D605" s="15">
        <v>1</v>
      </c>
      <c r="E605" s="134">
        <v>40049</v>
      </c>
      <c r="F605" s="15"/>
      <c r="G605" s="15"/>
      <c r="H605" s="15"/>
      <c r="I605" s="15"/>
      <c r="J605" s="15"/>
      <c r="K605" s="134"/>
    </row>
    <row r="606" spans="1:11" x14ac:dyDescent="0.15">
      <c r="A606" s="15">
        <v>1595</v>
      </c>
      <c r="B606" s="15" t="s">
        <v>1454</v>
      </c>
      <c r="C606" s="15" t="s">
        <v>1455</v>
      </c>
      <c r="D606" s="15">
        <v>1</v>
      </c>
      <c r="E606" s="134">
        <v>40033</v>
      </c>
      <c r="F606" s="15"/>
      <c r="G606" s="15"/>
      <c r="H606" s="15"/>
      <c r="I606" s="15"/>
      <c r="J606" s="15"/>
      <c r="K606" s="134"/>
    </row>
    <row r="607" spans="1:11" x14ac:dyDescent="0.15">
      <c r="A607" s="15">
        <v>1598</v>
      </c>
      <c r="B607" s="15" t="s">
        <v>441</v>
      </c>
      <c r="C607" s="15" t="s">
        <v>1456</v>
      </c>
      <c r="D607" s="15">
        <v>2</v>
      </c>
      <c r="E607" s="134">
        <v>39552</v>
      </c>
      <c r="F607" s="15"/>
      <c r="G607" s="15"/>
      <c r="H607" s="15"/>
      <c r="I607" s="15"/>
      <c r="J607" s="15"/>
      <c r="K607" s="134"/>
    </row>
    <row r="608" spans="1:11" x14ac:dyDescent="0.15">
      <c r="A608" s="15">
        <v>1599</v>
      </c>
      <c r="B608" s="15" t="s">
        <v>442</v>
      </c>
      <c r="C608" s="15" t="s">
        <v>1457</v>
      </c>
      <c r="D608" s="15">
        <v>2</v>
      </c>
      <c r="E608" s="134">
        <v>39716</v>
      </c>
      <c r="F608" s="15"/>
      <c r="G608" s="15"/>
      <c r="H608" s="15"/>
      <c r="I608" s="15"/>
      <c r="J608" s="15"/>
      <c r="K608" s="134"/>
    </row>
    <row r="609" spans="1:11" x14ac:dyDescent="0.15">
      <c r="A609" s="15">
        <v>1600</v>
      </c>
      <c r="B609" s="15" t="s">
        <v>443</v>
      </c>
      <c r="C609" s="15" t="s">
        <v>1458</v>
      </c>
      <c r="D609" s="15">
        <v>2</v>
      </c>
      <c r="E609" s="134">
        <v>39880</v>
      </c>
      <c r="F609" s="15"/>
      <c r="G609" s="15"/>
      <c r="H609" s="15"/>
      <c r="I609" s="15"/>
      <c r="J609" s="15"/>
      <c r="K609" s="134"/>
    </row>
    <row r="610" spans="1:11" x14ac:dyDescent="0.15">
      <c r="A610" s="15">
        <v>1601</v>
      </c>
      <c r="B610" s="15" t="s">
        <v>444</v>
      </c>
      <c r="C610" s="15" t="s">
        <v>1459</v>
      </c>
      <c r="D610" s="15">
        <v>2</v>
      </c>
      <c r="E610" s="134">
        <v>39690</v>
      </c>
      <c r="F610" s="15"/>
      <c r="G610" s="15"/>
      <c r="H610" s="15"/>
      <c r="I610" s="15"/>
      <c r="J610" s="15"/>
      <c r="K610" s="134"/>
    </row>
    <row r="611" spans="1:11" x14ac:dyDescent="0.15">
      <c r="A611" s="15">
        <v>1602</v>
      </c>
      <c r="B611" s="15" t="s">
        <v>1460</v>
      </c>
      <c r="C611" s="15" t="s">
        <v>1461</v>
      </c>
      <c r="D611" s="15">
        <v>1</v>
      </c>
      <c r="E611" s="134">
        <v>39924</v>
      </c>
      <c r="F611" s="15"/>
      <c r="G611" s="15"/>
      <c r="H611" s="15"/>
      <c r="I611" s="15"/>
      <c r="J611" s="15"/>
      <c r="K611" s="134"/>
    </row>
    <row r="612" spans="1:11" x14ac:dyDescent="0.15">
      <c r="A612" s="15">
        <v>1603</v>
      </c>
      <c r="B612" s="15" t="s">
        <v>445</v>
      </c>
      <c r="C612" s="15" t="s">
        <v>1462</v>
      </c>
      <c r="D612" s="15">
        <v>2</v>
      </c>
      <c r="E612" s="134">
        <v>39688</v>
      </c>
      <c r="F612" s="15"/>
      <c r="G612" s="15"/>
      <c r="H612" s="15"/>
      <c r="I612" s="15"/>
      <c r="J612" s="15"/>
      <c r="K612" s="134"/>
    </row>
    <row r="613" spans="1:11" x14ac:dyDescent="0.15">
      <c r="A613" s="15">
        <v>1604</v>
      </c>
      <c r="B613" s="15" t="s">
        <v>1463</v>
      </c>
      <c r="C613" s="15" t="s">
        <v>1464</v>
      </c>
      <c r="D613" s="15">
        <v>1</v>
      </c>
      <c r="E613" s="134">
        <v>40158</v>
      </c>
      <c r="F613" s="15"/>
      <c r="G613" s="15"/>
      <c r="H613" s="15"/>
      <c r="I613" s="15"/>
      <c r="J613" s="15"/>
      <c r="K613" s="134"/>
    </row>
    <row r="614" spans="1:11" x14ac:dyDescent="0.15">
      <c r="A614" s="15">
        <v>1605</v>
      </c>
      <c r="B614" s="15" t="s">
        <v>1465</v>
      </c>
      <c r="C614" s="15" t="s">
        <v>1466</v>
      </c>
      <c r="D614" s="15">
        <v>1</v>
      </c>
      <c r="E614" s="134">
        <v>40011</v>
      </c>
      <c r="F614" s="15"/>
      <c r="G614" s="15"/>
      <c r="H614" s="15"/>
      <c r="I614" s="15"/>
      <c r="J614" s="15"/>
      <c r="K614" s="134"/>
    </row>
    <row r="615" spans="1:11" x14ac:dyDescent="0.15">
      <c r="A615" s="15">
        <v>1606</v>
      </c>
      <c r="B615" s="15" t="s">
        <v>1467</v>
      </c>
      <c r="C615" s="15" t="s">
        <v>1468</v>
      </c>
      <c r="D615" s="15">
        <v>2</v>
      </c>
      <c r="E615" s="134">
        <v>39651</v>
      </c>
      <c r="F615" s="15"/>
      <c r="G615" s="15"/>
      <c r="H615" s="15"/>
      <c r="I615" s="15"/>
      <c r="J615" s="15"/>
      <c r="K615" s="134"/>
    </row>
    <row r="616" spans="1:11" x14ac:dyDescent="0.15">
      <c r="A616" s="15">
        <v>1607</v>
      </c>
      <c r="B616" s="15" t="s">
        <v>1469</v>
      </c>
      <c r="C616" s="15" t="s">
        <v>1470</v>
      </c>
      <c r="D616" s="15">
        <v>2</v>
      </c>
      <c r="E616" s="134">
        <v>39592</v>
      </c>
      <c r="F616" s="15"/>
      <c r="G616" s="15"/>
      <c r="H616" s="15"/>
      <c r="I616" s="15"/>
      <c r="J616" s="15"/>
      <c r="K616" s="134"/>
    </row>
    <row r="617" spans="1:11" x14ac:dyDescent="0.15">
      <c r="A617" s="15">
        <v>1608</v>
      </c>
      <c r="B617" s="15" t="s">
        <v>446</v>
      </c>
      <c r="C617" s="15" t="s">
        <v>1471</v>
      </c>
      <c r="D617" s="15">
        <v>2</v>
      </c>
      <c r="E617" s="134">
        <v>39753</v>
      </c>
      <c r="F617" s="15"/>
      <c r="G617" s="15"/>
      <c r="H617" s="15"/>
      <c r="I617" s="15"/>
      <c r="J617" s="15"/>
      <c r="K617" s="134"/>
    </row>
    <row r="618" spans="1:11" x14ac:dyDescent="0.15">
      <c r="A618" s="15">
        <v>1609</v>
      </c>
      <c r="B618" s="15" t="s">
        <v>447</v>
      </c>
      <c r="C618" s="15" t="s">
        <v>1472</v>
      </c>
      <c r="D618" s="15">
        <v>2</v>
      </c>
      <c r="E618" s="134">
        <v>39775</v>
      </c>
      <c r="F618" s="15"/>
      <c r="G618" s="15"/>
      <c r="H618" s="15"/>
      <c r="I618" s="15"/>
      <c r="J618" s="15"/>
      <c r="K618" s="134"/>
    </row>
    <row r="619" spans="1:11" x14ac:dyDescent="0.15">
      <c r="A619" s="15">
        <v>1610</v>
      </c>
      <c r="B619" s="15" t="s">
        <v>448</v>
      </c>
      <c r="C619" s="15" t="s">
        <v>1473</v>
      </c>
      <c r="D619" s="15">
        <v>2</v>
      </c>
      <c r="E619" s="134">
        <v>39838</v>
      </c>
      <c r="F619" s="15"/>
      <c r="G619" s="15"/>
      <c r="H619" s="15"/>
      <c r="I619" s="15"/>
      <c r="J619" s="15"/>
      <c r="K619" s="134"/>
    </row>
    <row r="620" spans="1:11" x14ac:dyDescent="0.15">
      <c r="A620" s="15">
        <v>1611</v>
      </c>
      <c r="B620" s="15" t="s">
        <v>449</v>
      </c>
      <c r="C620" s="15" t="s">
        <v>1474</v>
      </c>
      <c r="D620" s="15">
        <v>2</v>
      </c>
      <c r="E620" s="134">
        <v>39648</v>
      </c>
      <c r="F620" s="15"/>
      <c r="G620" s="15"/>
      <c r="H620" s="15"/>
      <c r="I620" s="15"/>
      <c r="J620" s="15"/>
      <c r="K620" s="134"/>
    </row>
    <row r="621" spans="1:11" x14ac:dyDescent="0.15">
      <c r="A621" s="15">
        <v>1612</v>
      </c>
      <c r="B621" s="15" t="s">
        <v>450</v>
      </c>
      <c r="C621" s="15" t="s">
        <v>1475</v>
      </c>
      <c r="D621" s="15">
        <v>2</v>
      </c>
      <c r="E621" s="134">
        <v>39681</v>
      </c>
      <c r="F621" s="15"/>
      <c r="G621" s="15"/>
      <c r="H621" s="15"/>
      <c r="I621" s="15"/>
      <c r="J621" s="15"/>
      <c r="K621" s="134"/>
    </row>
    <row r="622" spans="1:11" x14ac:dyDescent="0.15">
      <c r="A622" s="15">
        <v>1613</v>
      </c>
      <c r="B622" s="15" t="s">
        <v>451</v>
      </c>
      <c r="C622" s="15" t="s">
        <v>1476</v>
      </c>
      <c r="D622" s="15">
        <v>2</v>
      </c>
      <c r="E622" s="134">
        <v>39736</v>
      </c>
      <c r="F622" s="15"/>
      <c r="G622" s="15"/>
      <c r="H622" s="15"/>
      <c r="I622" s="15"/>
      <c r="J622" s="15"/>
      <c r="K622" s="134"/>
    </row>
    <row r="623" spans="1:11" x14ac:dyDescent="0.15">
      <c r="A623" s="15">
        <v>1614</v>
      </c>
      <c r="B623" s="15" t="s">
        <v>452</v>
      </c>
      <c r="C623" s="15" t="s">
        <v>1477</v>
      </c>
      <c r="D623" s="15">
        <v>2</v>
      </c>
      <c r="E623" s="134">
        <v>39846</v>
      </c>
      <c r="F623" s="15"/>
      <c r="G623" s="15"/>
      <c r="H623" s="15"/>
      <c r="I623" s="15"/>
      <c r="J623" s="15"/>
      <c r="K623" s="134"/>
    </row>
    <row r="624" spans="1:11" x14ac:dyDescent="0.15">
      <c r="A624" s="15">
        <v>1615</v>
      </c>
      <c r="B624" s="15" t="s">
        <v>453</v>
      </c>
      <c r="C624" s="15" t="s">
        <v>1478</v>
      </c>
      <c r="D624" s="15">
        <v>2</v>
      </c>
      <c r="E624" s="134">
        <v>39599</v>
      </c>
      <c r="F624" s="15"/>
      <c r="G624" s="15"/>
      <c r="H624" s="15"/>
      <c r="I624" s="15"/>
      <c r="J624" s="15"/>
      <c r="K624" s="134"/>
    </row>
    <row r="625" spans="1:11" x14ac:dyDescent="0.15">
      <c r="A625" s="15">
        <v>1616</v>
      </c>
      <c r="B625" s="15" t="s">
        <v>454</v>
      </c>
      <c r="C625" s="15" t="s">
        <v>1479</v>
      </c>
      <c r="D625" s="15">
        <v>2</v>
      </c>
      <c r="E625" s="134">
        <v>39864</v>
      </c>
      <c r="F625" s="15"/>
      <c r="G625" s="15"/>
      <c r="H625" s="15"/>
      <c r="I625" s="15"/>
      <c r="J625" s="15"/>
      <c r="K625" s="134"/>
    </row>
    <row r="626" spans="1:11" x14ac:dyDescent="0.15">
      <c r="A626" s="15">
        <v>1617</v>
      </c>
      <c r="B626" s="15" t="s">
        <v>455</v>
      </c>
      <c r="C626" s="15" t="s">
        <v>1480</v>
      </c>
      <c r="D626" s="15">
        <v>2</v>
      </c>
      <c r="E626" s="134">
        <v>39730</v>
      </c>
      <c r="F626" s="15"/>
      <c r="G626" s="15"/>
      <c r="H626" s="15"/>
      <c r="I626" s="15"/>
      <c r="J626" s="15"/>
      <c r="K626" s="134"/>
    </row>
    <row r="627" spans="1:11" x14ac:dyDescent="0.15">
      <c r="A627" s="15">
        <v>1618</v>
      </c>
      <c r="B627" s="15" t="s">
        <v>1481</v>
      </c>
      <c r="C627" s="15" t="s">
        <v>1482</v>
      </c>
      <c r="D627" s="15">
        <v>1</v>
      </c>
      <c r="E627" s="134">
        <v>39935</v>
      </c>
      <c r="F627" s="15"/>
      <c r="G627" s="15"/>
      <c r="H627" s="15"/>
      <c r="I627" s="15"/>
      <c r="J627" s="15"/>
      <c r="K627" s="134"/>
    </row>
    <row r="628" spans="1:11" x14ac:dyDescent="0.15">
      <c r="A628" s="15">
        <v>1619</v>
      </c>
      <c r="B628" s="15" t="s">
        <v>1483</v>
      </c>
      <c r="C628" s="15" t="s">
        <v>1484</v>
      </c>
      <c r="D628" s="15">
        <v>1</v>
      </c>
      <c r="E628" s="134">
        <v>40018</v>
      </c>
      <c r="F628" s="15"/>
      <c r="G628" s="15"/>
      <c r="H628" s="15"/>
      <c r="I628" s="15"/>
      <c r="J628" s="15"/>
      <c r="K628" s="134"/>
    </row>
    <row r="629" spans="1:11" x14ac:dyDescent="0.15">
      <c r="A629" s="15">
        <v>1620</v>
      </c>
      <c r="B629" s="15" t="s">
        <v>1485</v>
      </c>
      <c r="C629" s="15" t="s">
        <v>1486</v>
      </c>
      <c r="D629" s="15">
        <v>1</v>
      </c>
      <c r="E629" s="134">
        <v>39958</v>
      </c>
      <c r="F629" s="15"/>
      <c r="G629" s="15"/>
      <c r="H629" s="15"/>
      <c r="I629" s="15"/>
      <c r="J629" s="15"/>
      <c r="K629" s="134"/>
    </row>
    <row r="630" spans="1:11" x14ac:dyDescent="0.15">
      <c r="A630" s="15">
        <v>1621</v>
      </c>
      <c r="B630" s="15" t="s">
        <v>1487</v>
      </c>
      <c r="C630" s="15" t="s">
        <v>1488</v>
      </c>
      <c r="D630" s="15">
        <v>1</v>
      </c>
      <c r="E630" s="134">
        <v>40148</v>
      </c>
      <c r="F630" s="15"/>
      <c r="G630" s="15"/>
      <c r="H630" s="15"/>
      <c r="I630" s="15"/>
      <c r="J630" s="15"/>
      <c r="K630" s="134"/>
    </row>
    <row r="631" spans="1:11" x14ac:dyDescent="0.15">
      <c r="A631" s="15">
        <v>1622</v>
      </c>
      <c r="B631" s="15" t="s">
        <v>1489</v>
      </c>
      <c r="C631" s="15" t="s">
        <v>1490</v>
      </c>
      <c r="D631" s="15">
        <v>1</v>
      </c>
      <c r="E631" s="134">
        <v>39922</v>
      </c>
      <c r="F631" s="15"/>
      <c r="G631" s="15"/>
      <c r="H631" s="15"/>
      <c r="I631" s="15"/>
      <c r="J631" s="15"/>
      <c r="K631" s="134"/>
    </row>
    <row r="632" spans="1:11" x14ac:dyDescent="0.15">
      <c r="A632" s="15">
        <v>1623</v>
      </c>
      <c r="B632" s="15" t="s">
        <v>1491</v>
      </c>
      <c r="C632" s="15" t="s">
        <v>1492</v>
      </c>
      <c r="D632" s="15">
        <v>1</v>
      </c>
      <c r="E632" s="134">
        <v>39987</v>
      </c>
      <c r="F632" s="15"/>
      <c r="G632" s="15"/>
      <c r="H632" s="15"/>
      <c r="I632" s="15"/>
      <c r="J632" s="15"/>
      <c r="K632" s="134"/>
    </row>
    <row r="633" spans="1:11" x14ac:dyDescent="0.15">
      <c r="A633" s="15">
        <v>1624</v>
      </c>
      <c r="B633" s="15" t="s">
        <v>1493</v>
      </c>
      <c r="C633" s="15" t="s">
        <v>1494</v>
      </c>
      <c r="D633" s="15">
        <v>1</v>
      </c>
      <c r="E633" s="134">
        <v>40149</v>
      </c>
      <c r="F633" s="15"/>
      <c r="G633" s="15"/>
      <c r="H633" s="15"/>
      <c r="I633" s="15"/>
      <c r="J633" s="15"/>
      <c r="K633" s="134"/>
    </row>
    <row r="634" spans="1:11" x14ac:dyDescent="0.15">
      <c r="A634" s="15">
        <v>1625</v>
      </c>
      <c r="B634" s="15" t="s">
        <v>1495</v>
      </c>
      <c r="C634" s="15" t="s">
        <v>1496</v>
      </c>
      <c r="D634" s="15">
        <v>1</v>
      </c>
      <c r="E634" s="134">
        <v>40012</v>
      </c>
      <c r="F634" s="15"/>
      <c r="G634" s="15"/>
      <c r="H634" s="15"/>
      <c r="I634" s="15"/>
      <c r="J634" s="15"/>
      <c r="K634" s="134"/>
    </row>
    <row r="635" spans="1:11" x14ac:dyDescent="0.15">
      <c r="A635" s="15">
        <v>1626</v>
      </c>
      <c r="B635" s="15" t="s">
        <v>1497</v>
      </c>
      <c r="C635" s="15" t="s">
        <v>1498</v>
      </c>
      <c r="D635" s="15">
        <v>1</v>
      </c>
      <c r="E635" s="134">
        <v>40129</v>
      </c>
      <c r="F635" s="15"/>
      <c r="G635" s="15"/>
      <c r="H635" s="15"/>
      <c r="I635" s="15"/>
      <c r="J635" s="15"/>
      <c r="K635" s="134"/>
    </row>
    <row r="636" spans="1:11" x14ac:dyDescent="0.15">
      <c r="A636" s="15">
        <v>1627</v>
      </c>
      <c r="B636" s="15" t="s">
        <v>1499</v>
      </c>
      <c r="C636" s="15" t="s">
        <v>1500</v>
      </c>
      <c r="D636" s="15">
        <v>1</v>
      </c>
      <c r="E636" s="134">
        <v>40015</v>
      </c>
      <c r="F636" s="15"/>
      <c r="G636" s="15"/>
      <c r="H636" s="15"/>
      <c r="I636" s="15"/>
      <c r="J636" s="15"/>
      <c r="K636" s="134"/>
    </row>
    <row r="637" spans="1:11" x14ac:dyDescent="0.15">
      <c r="A637" s="15">
        <v>1628</v>
      </c>
      <c r="B637" s="15" t="s">
        <v>1501</v>
      </c>
      <c r="C637" s="15" t="s">
        <v>1502</v>
      </c>
      <c r="D637" s="15">
        <v>1</v>
      </c>
      <c r="E637" s="134">
        <v>40081</v>
      </c>
      <c r="F637" s="15"/>
      <c r="G637" s="15"/>
      <c r="H637" s="15"/>
      <c r="I637" s="15"/>
      <c r="J637" s="15"/>
      <c r="K637" s="134"/>
    </row>
    <row r="638" spans="1:11" x14ac:dyDescent="0.15">
      <c r="A638" s="15">
        <v>1629</v>
      </c>
      <c r="B638" s="15" t="s">
        <v>1503</v>
      </c>
      <c r="C638" s="15" t="s">
        <v>1504</v>
      </c>
      <c r="D638" s="15">
        <v>1</v>
      </c>
      <c r="E638" s="134">
        <v>39973</v>
      </c>
      <c r="F638" s="15"/>
      <c r="G638" s="15"/>
      <c r="H638" s="15"/>
      <c r="I638" s="15"/>
      <c r="J638" s="15"/>
      <c r="K638" s="134"/>
    </row>
    <row r="639" spans="1:11" x14ac:dyDescent="0.15">
      <c r="A639" s="15">
        <v>1646</v>
      </c>
      <c r="B639" s="15" t="s">
        <v>456</v>
      </c>
      <c r="C639" s="15" t="s">
        <v>1505</v>
      </c>
      <c r="D639" s="15">
        <v>2</v>
      </c>
      <c r="E639" s="134">
        <v>39667</v>
      </c>
      <c r="F639" s="15"/>
      <c r="G639" s="15"/>
      <c r="H639" s="15"/>
      <c r="I639" s="15"/>
      <c r="J639" s="15"/>
      <c r="K639" s="134"/>
    </row>
    <row r="640" spans="1:11" x14ac:dyDescent="0.15">
      <c r="A640" s="15">
        <v>1647</v>
      </c>
      <c r="B640" s="15" t="s">
        <v>457</v>
      </c>
      <c r="C640" s="15" t="s">
        <v>1506</v>
      </c>
      <c r="D640" s="15">
        <v>2</v>
      </c>
      <c r="E640" s="134">
        <v>39626</v>
      </c>
      <c r="F640" s="15"/>
      <c r="G640" s="15"/>
      <c r="H640" s="15"/>
      <c r="I640" s="15"/>
      <c r="J640" s="15"/>
      <c r="K640" s="134"/>
    </row>
    <row r="641" spans="1:11" x14ac:dyDescent="0.15">
      <c r="A641" s="15">
        <v>1648</v>
      </c>
      <c r="B641" s="15" t="s">
        <v>458</v>
      </c>
      <c r="C641" s="15" t="s">
        <v>1507</v>
      </c>
      <c r="D641" s="15">
        <v>2</v>
      </c>
      <c r="E641" s="134">
        <v>39758</v>
      </c>
      <c r="F641" s="15"/>
      <c r="G641" s="15"/>
      <c r="H641" s="15"/>
      <c r="I641" s="15"/>
      <c r="J641" s="15"/>
      <c r="K641" s="134"/>
    </row>
    <row r="642" spans="1:11" x14ac:dyDescent="0.15">
      <c r="A642" s="15">
        <v>1649</v>
      </c>
      <c r="B642" s="15" t="s">
        <v>459</v>
      </c>
      <c r="C642" s="15" t="s">
        <v>1508</v>
      </c>
      <c r="D642" s="15">
        <v>2</v>
      </c>
      <c r="E642" s="134">
        <v>39577</v>
      </c>
      <c r="F642" s="15"/>
      <c r="G642" s="15"/>
      <c r="H642" s="15"/>
      <c r="I642" s="15"/>
      <c r="J642" s="15"/>
      <c r="K642" s="134"/>
    </row>
    <row r="643" spans="1:11" x14ac:dyDescent="0.15">
      <c r="A643" s="15">
        <v>1650</v>
      </c>
      <c r="B643" s="15" t="s">
        <v>460</v>
      </c>
      <c r="C643" s="15" t="s">
        <v>1509</v>
      </c>
      <c r="D643" s="15">
        <v>2</v>
      </c>
      <c r="E643" s="134">
        <v>39644</v>
      </c>
      <c r="F643" s="15"/>
      <c r="G643" s="15"/>
      <c r="H643" s="15"/>
      <c r="I643" s="15"/>
      <c r="J643" s="15"/>
      <c r="K643" s="134"/>
    </row>
    <row r="644" spans="1:11" x14ac:dyDescent="0.15">
      <c r="A644" s="15">
        <v>1669</v>
      </c>
      <c r="B644" s="15" t="s">
        <v>461</v>
      </c>
      <c r="C644" s="15" t="s">
        <v>1510</v>
      </c>
      <c r="D644" s="15">
        <v>2</v>
      </c>
      <c r="E644" s="134">
        <v>39869</v>
      </c>
      <c r="F644" s="15"/>
      <c r="G644" s="15"/>
      <c r="H644" s="15"/>
      <c r="I644" s="15"/>
      <c r="J644" s="15"/>
      <c r="K644" s="134"/>
    </row>
    <row r="645" spans="1:11" x14ac:dyDescent="0.15">
      <c r="A645" s="15">
        <v>1670</v>
      </c>
      <c r="B645" s="15" t="s">
        <v>1511</v>
      </c>
      <c r="C645" s="15" t="s">
        <v>1512</v>
      </c>
      <c r="D645" s="15">
        <v>1</v>
      </c>
      <c r="E645" s="134">
        <v>40196</v>
      </c>
      <c r="F645" s="15"/>
      <c r="G645" s="15"/>
      <c r="H645" s="15"/>
      <c r="I645" s="15"/>
      <c r="J645" s="15"/>
      <c r="K645" s="134"/>
    </row>
    <row r="646" spans="1:11" x14ac:dyDescent="0.15">
      <c r="A646" s="15">
        <v>1671</v>
      </c>
      <c r="B646" s="15" t="s">
        <v>1513</v>
      </c>
      <c r="C646" s="15" t="s">
        <v>1514</v>
      </c>
      <c r="D646" s="15">
        <v>1</v>
      </c>
      <c r="E646" s="134">
        <v>40148</v>
      </c>
      <c r="F646" s="15"/>
      <c r="G646" s="15"/>
      <c r="H646" s="15"/>
      <c r="I646" s="15"/>
      <c r="J646" s="15"/>
      <c r="K646" s="134"/>
    </row>
    <row r="647" spans="1:11" x14ac:dyDescent="0.15">
      <c r="A647" s="15">
        <v>1679</v>
      </c>
      <c r="B647" s="15" t="s">
        <v>462</v>
      </c>
      <c r="C647" s="15" t="s">
        <v>1515</v>
      </c>
      <c r="D647" s="15">
        <v>2</v>
      </c>
      <c r="E647" s="134">
        <v>39613</v>
      </c>
      <c r="F647" s="15"/>
      <c r="G647" s="15"/>
      <c r="H647" s="15"/>
      <c r="I647" s="15"/>
      <c r="J647" s="15"/>
      <c r="K647" s="134"/>
    </row>
    <row r="648" spans="1:11" x14ac:dyDescent="0.15">
      <c r="A648" s="15">
        <v>1680</v>
      </c>
      <c r="B648" s="15" t="s">
        <v>463</v>
      </c>
      <c r="C648" s="15" t="s">
        <v>1516</v>
      </c>
      <c r="D648" s="15">
        <v>2</v>
      </c>
      <c r="E648" s="134">
        <v>39806</v>
      </c>
      <c r="F648" s="15"/>
      <c r="G648" s="15"/>
      <c r="H648" s="15"/>
      <c r="I648" s="15"/>
      <c r="J648" s="15"/>
      <c r="K648" s="134"/>
    </row>
    <row r="649" spans="1:11" x14ac:dyDescent="0.15">
      <c r="A649" s="15">
        <v>1681</v>
      </c>
      <c r="B649" s="15" t="s">
        <v>464</v>
      </c>
      <c r="C649" s="15" t="s">
        <v>1517</v>
      </c>
      <c r="D649" s="15">
        <v>2</v>
      </c>
      <c r="E649" s="134">
        <v>39644</v>
      </c>
      <c r="F649" s="15"/>
      <c r="G649" s="15"/>
      <c r="H649" s="15"/>
      <c r="I649" s="15"/>
      <c r="J649" s="15"/>
      <c r="K649" s="134"/>
    </row>
    <row r="650" spans="1:11" x14ac:dyDescent="0.15">
      <c r="A650" s="15">
        <v>1682</v>
      </c>
      <c r="B650" s="15" t="s">
        <v>465</v>
      </c>
      <c r="C650" s="15" t="s">
        <v>1518</v>
      </c>
      <c r="D650" s="15">
        <v>2</v>
      </c>
      <c r="E650" s="134">
        <v>39668</v>
      </c>
      <c r="F650" s="15"/>
      <c r="G650" s="15"/>
      <c r="H650" s="15"/>
      <c r="I650" s="15"/>
      <c r="J650" s="15"/>
      <c r="K650" s="134"/>
    </row>
    <row r="651" spans="1:11" x14ac:dyDescent="0.15">
      <c r="A651" s="15">
        <v>1683</v>
      </c>
      <c r="B651" s="15" t="s">
        <v>466</v>
      </c>
      <c r="C651" s="15" t="s">
        <v>1519</v>
      </c>
      <c r="D651" s="15">
        <v>2</v>
      </c>
      <c r="E651" s="134">
        <v>39665</v>
      </c>
      <c r="F651" s="15"/>
      <c r="G651" s="15"/>
      <c r="H651" s="15"/>
      <c r="I651" s="15"/>
      <c r="J651" s="15"/>
      <c r="K651" s="134"/>
    </row>
    <row r="652" spans="1:11" x14ac:dyDescent="0.15">
      <c r="A652" s="15">
        <v>1684</v>
      </c>
      <c r="B652" s="15" t="s">
        <v>1520</v>
      </c>
      <c r="C652" s="15" t="s">
        <v>1521</v>
      </c>
      <c r="D652" s="15">
        <v>1</v>
      </c>
      <c r="E652" s="134">
        <v>40105</v>
      </c>
      <c r="F652" s="15"/>
      <c r="G652" s="15"/>
      <c r="H652" s="15"/>
      <c r="I652" s="15"/>
      <c r="J652" s="15"/>
      <c r="K652" s="134"/>
    </row>
    <row r="653" spans="1:11" x14ac:dyDescent="0.15">
      <c r="A653" s="15">
        <v>1686</v>
      </c>
      <c r="B653" s="15" t="s">
        <v>467</v>
      </c>
      <c r="C653" s="15" t="s">
        <v>498</v>
      </c>
      <c r="D653" s="15">
        <v>2</v>
      </c>
      <c r="E653" s="134">
        <v>39549</v>
      </c>
      <c r="F653" s="15"/>
      <c r="G653" s="15"/>
      <c r="H653" s="15"/>
      <c r="I653" s="15"/>
      <c r="J653" s="15"/>
      <c r="K653" s="134"/>
    </row>
    <row r="654" spans="1:11" x14ac:dyDescent="0.15">
      <c r="A654" s="15">
        <v>1687</v>
      </c>
      <c r="B654" s="15" t="s">
        <v>468</v>
      </c>
      <c r="C654" s="15" t="s">
        <v>499</v>
      </c>
      <c r="D654" s="15">
        <v>2</v>
      </c>
      <c r="E654" s="134">
        <v>39688</v>
      </c>
      <c r="F654" s="15"/>
      <c r="G654" s="15"/>
      <c r="H654" s="15"/>
      <c r="I654" s="15"/>
      <c r="J654" s="15"/>
      <c r="K654" s="134"/>
    </row>
    <row r="655" spans="1:11" x14ac:dyDescent="0.15">
      <c r="A655" s="15">
        <v>1688</v>
      </c>
      <c r="B655" s="15" t="s">
        <v>469</v>
      </c>
      <c r="C655" s="15" t="s">
        <v>500</v>
      </c>
      <c r="D655" s="15">
        <v>2</v>
      </c>
      <c r="E655" s="134">
        <v>39875</v>
      </c>
      <c r="F655" s="15"/>
      <c r="G655" s="15"/>
      <c r="H655" s="15"/>
      <c r="I655" s="15"/>
      <c r="J655" s="15"/>
      <c r="K655" s="134"/>
    </row>
    <row r="656" spans="1:11" x14ac:dyDescent="0.15">
      <c r="A656" s="15">
        <v>1689</v>
      </c>
      <c r="B656" s="15" t="s">
        <v>470</v>
      </c>
      <c r="C656" s="15" t="s">
        <v>501</v>
      </c>
      <c r="D656" s="15">
        <v>2</v>
      </c>
      <c r="E656" s="134">
        <v>39557</v>
      </c>
      <c r="F656" s="15"/>
      <c r="G656" s="15"/>
      <c r="H656" s="15"/>
      <c r="I656" s="15"/>
      <c r="J656" s="15"/>
      <c r="K656" s="134"/>
    </row>
    <row r="657" spans="1:11" x14ac:dyDescent="0.15">
      <c r="A657" s="15">
        <v>1690</v>
      </c>
      <c r="B657" s="15" t="s">
        <v>471</v>
      </c>
      <c r="C657" s="15" t="s">
        <v>502</v>
      </c>
      <c r="D657" s="15">
        <v>2</v>
      </c>
      <c r="E657" s="134">
        <v>39544</v>
      </c>
      <c r="F657" s="15"/>
      <c r="G657" s="15"/>
      <c r="H657" s="15"/>
      <c r="I657" s="15"/>
      <c r="J657" s="15"/>
      <c r="K657" s="134"/>
    </row>
    <row r="658" spans="1:11" x14ac:dyDescent="0.15">
      <c r="A658" s="15">
        <v>1691</v>
      </c>
      <c r="B658" s="15" t="s">
        <v>472</v>
      </c>
      <c r="C658" s="15" t="s">
        <v>503</v>
      </c>
      <c r="D658" s="15">
        <v>2</v>
      </c>
      <c r="E658" s="134">
        <v>39822</v>
      </c>
      <c r="F658" s="15"/>
      <c r="G658" s="15"/>
      <c r="H658" s="15"/>
      <c r="I658" s="15"/>
      <c r="J658" s="15"/>
      <c r="K658" s="134"/>
    </row>
    <row r="659" spans="1:11" x14ac:dyDescent="0.15">
      <c r="A659" s="15">
        <v>1692</v>
      </c>
      <c r="B659" s="15" t="s">
        <v>473</v>
      </c>
      <c r="C659" s="15" t="s">
        <v>504</v>
      </c>
      <c r="D659" s="15">
        <v>2</v>
      </c>
      <c r="E659" s="134">
        <v>39815</v>
      </c>
      <c r="F659" s="15"/>
      <c r="G659" s="15"/>
      <c r="H659" s="15"/>
      <c r="I659" s="15"/>
      <c r="J659" s="15"/>
      <c r="K659" s="134"/>
    </row>
    <row r="660" spans="1:11" x14ac:dyDescent="0.15">
      <c r="A660" s="15">
        <v>1706</v>
      </c>
      <c r="B660" s="15" t="s">
        <v>474</v>
      </c>
      <c r="C660" s="15" t="s">
        <v>505</v>
      </c>
      <c r="D660" s="15">
        <v>2</v>
      </c>
      <c r="E660" s="134">
        <v>39742</v>
      </c>
      <c r="F660" s="15"/>
      <c r="G660" s="15"/>
      <c r="H660" s="15"/>
      <c r="I660" s="15"/>
      <c r="J660" s="15"/>
      <c r="K660" s="134"/>
    </row>
    <row r="661" spans="1:11" x14ac:dyDescent="0.15">
      <c r="A661" s="15">
        <v>1708</v>
      </c>
      <c r="B661" s="15" t="s">
        <v>475</v>
      </c>
      <c r="C661" s="15" t="s">
        <v>1522</v>
      </c>
      <c r="D661" s="15">
        <v>2</v>
      </c>
      <c r="E661" s="134">
        <v>39685</v>
      </c>
      <c r="F661" s="15"/>
      <c r="G661" s="15"/>
      <c r="H661" s="15"/>
      <c r="I661" s="15"/>
      <c r="J661" s="15"/>
      <c r="K661" s="134"/>
    </row>
    <row r="662" spans="1:11" x14ac:dyDescent="0.15">
      <c r="A662" s="15">
        <v>1709</v>
      </c>
      <c r="B662" s="15" t="s">
        <v>476</v>
      </c>
      <c r="C662" s="15" t="s">
        <v>1523</v>
      </c>
      <c r="D662" s="15">
        <v>2</v>
      </c>
      <c r="E662" s="134">
        <v>39846</v>
      </c>
      <c r="F662" s="15"/>
      <c r="G662" s="15"/>
      <c r="H662" s="15"/>
      <c r="I662" s="15"/>
      <c r="J662" s="15"/>
      <c r="K662" s="134"/>
    </row>
    <row r="663" spans="1:11" x14ac:dyDescent="0.15">
      <c r="A663" s="15">
        <v>1710</v>
      </c>
      <c r="B663" s="15" t="s">
        <v>477</v>
      </c>
      <c r="C663" s="15" t="s">
        <v>1524</v>
      </c>
      <c r="D663" s="15">
        <v>2</v>
      </c>
      <c r="E663" s="134">
        <v>39850</v>
      </c>
      <c r="F663" s="15"/>
      <c r="G663" s="15"/>
      <c r="H663" s="15"/>
      <c r="I663" s="15"/>
      <c r="J663" s="15"/>
      <c r="K663" s="134"/>
    </row>
    <row r="664" spans="1:11" x14ac:dyDescent="0.15">
      <c r="A664" s="15">
        <v>1712</v>
      </c>
      <c r="B664" s="15" t="s">
        <v>478</v>
      </c>
      <c r="C664" s="15" t="s">
        <v>1525</v>
      </c>
      <c r="D664" s="15">
        <v>2</v>
      </c>
      <c r="E664" s="134">
        <v>39580</v>
      </c>
      <c r="F664" s="15"/>
      <c r="G664" s="15"/>
      <c r="H664" s="15"/>
      <c r="I664" s="15"/>
      <c r="J664" s="15"/>
      <c r="K664" s="134"/>
    </row>
    <row r="665" spans="1:11" x14ac:dyDescent="0.15">
      <c r="A665" s="15">
        <v>1713</v>
      </c>
      <c r="B665" s="15" t="s">
        <v>1526</v>
      </c>
      <c r="C665" s="15" t="s">
        <v>1527</v>
      </c>
      <c r="D665" s="15">
        <v>2</v>
      </c>
      <c r="E665" s="134">
        <v>39663</v>
      </c>
      <c r="F665" s="15"/>
      <c r="G665" s="15"/>
      <c r="H665" s="15"/>
      <c r="I665" s="15"/>
      <c r="J665" s="15"/>
      <c r="K665" s="134"/>
    </row>
    <row r="666" spans="1:11" x14ac:dyDescent="0.15">
      <c r="A666" s="15">
        <v>1714</v>
      </c>
      <c r="B666" s="15" t="s">
        <v>1528</v>
      </c>
      <c r="C666" s="15" t="s">
        <v>1529</v>
      </c>
      <c r="D666" s="15">
        <v>1</v>
      </c>
      <c r="E666" s="134">
        <v>40019</v>
      </c>
      <c r="F666" s="15"/>
      <c r="G666" s="15"/>
      <c r="H666" s="15"/>
      <c r="I666" s="15"/>
      <c r="J666" s="15"/>
      <c r="K666" s="134"/>
    </row>
    <row r="667" spans="1:11" x14ac:dyDescent="0.15">
      <c r="A667" s="15">
        <v>1725</v>
      </c>
      <c r="B667" s="15" t="s">
        <v>479</v>
      </c>
      <c r="C667" s="15" t="s">
        <v>1530</v>
      </c>
      <c r="D667" s="15">
        <v>2</v>
      </c>
      <c r="E667" s="134">
        <v>39561</v>
      </c>
      <c r="F667" s="15"/>
      <c r="G667" s="15"/>
      <c r="H667" s="15"/>
      <c r="I667" s="15"/>
      <c r="J667" s="15"/>
      <c r="K667" s="134"/>
    </row>
    <row r="668" spans="1:11" x14ac:dyDescent="0.15">
      <c r="A668" s="15">
        <v>1761</v>
      </c>
      <c r="B668" s="15" t="s">
        <v>480</v>
      </c>
      <c r="C668" s="15" t="s">
        <v>1531</v>
      </c>
      <c r="D668" s="15">
        <v>2</v>
      </c>
      <c r="E668" s="134">
        <v>39723</v>
      </c>
      <c r="F668" s="15"/>
      <c r="G668" s="15"/>
      <c r="H668" s="15"/>
      <c r="I668" s="15"/>
      <c r="J668" s="15"/>
      <c r="K668" s="134"/>
    </row>
    <row r="669" spans="1:11" x14ac:dyDescent="0.15">
      <c r="A669" s="15">
        <v>1762</v>
      </c>
      <c r="B669" s="15" t="s">
        <v>481</v>
      </c>
      <c r="C669" s="15" t="s">
        <v>1496</v>
      </c>
      <c r="D669" s="15">
        <v>2</v>
      </c>
      <c r="E669" s="134">
        <v>39704</v>
      </c>
      <c r="F669" s="15"/>
      <c r="G669" s="15"/>
      <c r="H669" s="15"/>
      <c r="I669" s="15"/>
      <c r="J669" s="15"/>
      <c r="K669" s="134"/>
    </row>
    <row r="670" spans="1:11" x14ac:dyDescent="0.15">
      <c r="A670" s="15">
        <v>1763</v>
      </c>
      <c r="B670" s="15" t="s">
        <v>482</v>
      </c>
      <c r="C670" s="15" t="s">
        <v>1532</v>
      </c>
      <c r="D670" s="15">
        <v>2</v>
      </c>
      <c r="E670" s="134">
        <v>39730</v>
      </c>
      <c r="F670" s="15"/>
      <c r="G670" s="15"/>
      <c r="H670" s="15"/>
      <c r="I670" s="15"/>
      <c r="J670" s="15"/>
      <c r="K670" s="134"/>
    </row>
    <row r="671" spans="1:11" x14ac:dyDescent="0.15">
      <c r="A671" s="15">
        <v>1764</v>
      </c>
      <c r="B671" s="15" t="s">
        <v>483</v>
      </c>
      <c r="C671" s="15" t="s">
        <v>1533</v>
      </c>
      <c r="D671" s="15">
        <v>2</v>
      </c>
      <c r="E671" s="134">
        <v>39780</v>
      </c>
      <c r="F671" s="15"/>
      <c r="G671" s="15"/>
      <c r="H671" s="15"/>
      <c r="I671" s="15"/>
      <c r="J671" s="15"/>
      <c r="K671" s="134"/>
    </row>
    <row r="672" spans="1:11" x14ac:dyDescent="0.15">
      <c r="A672" s="15">
        <v>1765</v>
      </c>
      <c r="B672" s="15" t="s">
        <v>484</v>
      </c>
      <c r="C672" s="15" t="s">
        <v>1534</v>
      </c>
      <c r="D672" s="15">
        <v>2</v>
      </c>
      <c r="E672" s="134">
        <v>39620</v>
      </c>
      <c r="F672" s="15"/>
      <c r="G672" s="15"/>
      <c r="H672" s="15"/>
      <c r="I672" s="15"/>
      <c r="J672" s="15"/>
      <c r="K672" s="134"/>
    </row>
    <row r="673" spans="1:11" x14ac:dyDescent="0.15">
      <c r="A673" s="15">
        <v>1766</v>
      </c>
      <c r="B673" s="15" t="s">
        <v>1535</v>
      </c>
      <c r="C673" s="15" t="s">
        <v>1536</v>
      </c>
      <c r="D673" s="15">
        <v>1</v>
      </c>
      <c r="E673" s="134">
        <v>40101</v>
      </c>
      <c r="F673" s="15"/>
      <c r="G673" s="15"/>
      <c r="H673" s="15"/>
      <c r="I673" s="15"/>
      <c r="J673" s="15"/>
      <c r="K673" s="134"/>
    </row>
    <row r="674" spans="1:11" x14ac:dyDescent="0.15">
      <c r="A674" s="15">
        <v>1767</v>
      </c>
      <c r="B674" s="15" t="s">
        <v>1537</v>
      </c>
      <c r="C674" s="15" t="s">
        <v>1538</v>
      </c>
      <c r="D674" s="15">
        <v>1</v>
      </c>
      <c r="E674" s="134">
        <v>40176</v>
      </c>
      <c r="F674" s="15"/>
      <c r="G674" s="15"/>
      <c r="H674" s="15"/>
      <c r="I674" s="15"/>
      <c r="J674" s="15"/>
      <c r="K674" s="134"/>
    </row>
    <row r="675" spans="1:11" x14ac:dyDescent="0.15">
      <c r="A675" s="15">
        <v>1768</v>
      </c>
      <c r="B675" s="15" t="s">
        <v>1539</v>
      </c>
      <c r="C675" s="15" t="s">
        <v>1540</v>
      </c>
      <c r="D675" s="15">
        <v>1</v>
      </c>
      <c r="E675" s="134">
        <v>40011</v>
      </c>
      <c r="F675" s="15"/>
      <c r="G675" s="15"/>
      <c r="H675" s="15"/>
      <c r="I675" s="15"/>
      <c r="J675" s="15"/>
      <c r="K675" s="134"/>
    </row>
    <row r="676" spans="1:11" x14ac:dyDescent="0.15">
      <c r="A676" s="15">
        <v>1769</v>
      </c>
      <c r="B676" s="15" t="s">
        <v>1541</v>
      </c>
      <c r="C676" s="15" t="s">
        <v>1542</v>
      </c>
      <c r="D676" s="15">
        <v>1</v>
      </c>
      <c r="E676" s="134">
        <v>39954</v>
      </c>
      <c r="F676" s="15"/>
      <c r="G676" s="15"/>
      <c r="H676" s="15"/>
      <c r="I676" s="15"/>
      <c r="J676" s="15"/>
      <c r="K676" s="134"/>
    </row>
    <row r="677" spans="1:11" x14ac:dyDescent="0.15">
      <c r="A677" s="15">
        <v>1771</v>
      </c>
      <c r="B677" s="15" t="s">
        <v>485</v>
      </c>
      <c r="C677" s="15" t="s">
        <v>1543</v>
      </c>
      <c r="D677" s="15">
        <v>2</v>
      </c>
      <c r="E677" s="134">
        <v>39609</v>
      </c>
      <c r="F677" s="15"/>
      <c r="G677" s="15"/>
      <c r="H677" s="15"/>
      <c r="I677" s="15"/>
      <c r="J677" s="15"/>
      <c r="K677" s="134"/>
    </row>
    <row r="678" spans="1:11" x14ac:dyDescent="0.15">
      <c r="A678" s="15">
        <v>1772</v>
      </c>
      <c r="B678" s="15" t="s">
        <v>486</v>
      </c>
      <c r="C678" s="15" t="s">
        <v>1544</v>
      </c>
      <c r="D678" s="15">
        <v>2</v>
      </c>
      <c r="E678" s="134">
        <v>39684</v>
      </c>
      <c r="F678" s="15"/>
      <c r="G678" s="15"/>
      <c r="H678" s="15"/>
      <c r="I678" s="15"/>
      <c r="J678" s="15"/>
      <c r="K678" s="134"/>
    </row>
    <row r="679" spans="1:11" x14ac:dyDescent="0.15">
      <c r="A679" s="15">
        <v>1773</v>
      </c>
      <c r="B679" s="15" t="s">
        <v>1545</v>
      </c>
      <c r="C679" s="15" t="s">
        <v>1546</v>
      </c>
      <c r="D679" s="15">
        <v>1</v>
      </c>
      <c r="E679" s="134">
        <v>40138</v>
      </c>
      <c r="F679" s="15"/>
      <c r="G679" s="15"/>
      <c r="H679" s="15"/>
      <c r="I679" s="15"/>
      <c r="J679" s="15"/>
      <c r="K679" s="134"/>
    </row>
    <row r="680" spans="1:11" x14ac:dyDescent="0.15">
      <c r="A680" s="15">
        <v>1774</v>
      </c>
      <c r="B680" s="15" t="s">
        <v>1547</v>
      </c>
      <c r="C680" s="15" t="s">
        <v>1548</v>
      </c>
      <c r="D680" s="15">
        <v>1</v>
      </c>
      <c r="E680" s="134">
        <v>39955</v>
      </c>
      <c r="F680" s="15"/>
      <c r="G680" s="15"/>
      <c r="H680" s="15"/>
      <c r="I680" s="15"/>
      <c r="J680" s="15"/>
      <c r="K680" s="134"/>
    </row>
    <row r="681" spans="1:11" x14ac:dyDescent="0.15">
      <c r="A681" s="15">
        <v>1775</v>
      </c>
      <c r="B681" s="15" t="s">
        <v>1549</v>
      </c>
      <c r="C681" s="15" t="s">
        <v>1550</v>
      </c>
      <c r="D681" s="15">
        <v>1</v>
      </c>
      <c r="E681" s="134">
        <v>39985</v>
      </c>
      <c r="F681" s="15"/>
      <c r="G681" s="15"/>
      <c r="H681" s="15"/>
      <c r="I681" s="15"/>
      <c r="J681" s="15"/>
      <c r="K681" s="134"/>
    </row>
    <row r="682" spans="1:11" x14ac:dyDescent="0.15">
      <c r="A682" s="15">
        <v>1776</v>
      </c>
      <c r="B682" s="15" t="s">
        <v>1551</v>
      </c>
      <c r="C682" s="15" t="s">
        <v>1552</v>
      </c>
      <c r="D682" s="15">
        <v>2</v>
      </c>
      <c r="E682" s="134">
        <v>39611</v>
      </c>
      <c r="F682" s="15"/>
      <c r="G682" s="15"/>
      <c r="H682" s="15"/>
      <c r="I682" s="15"/>
      <c r="J682" s="15"/>
      <c r="K682" s="134"/>
    </row>
    <row r="683" spans="1:11" x14ac:dyDescent="0.15">
      <c r="A683" s="15">
        <v>1784</v>
      </c>
      <c r="B683" s="15" t="s">
        <v>1553</v>
      </c>
      <c r="C683" s="15" t="s">
        <v>1554</v>
      </c>
      <c r="D683" s="15">
        <v>1</v>
      </c>
      <c r="E683" s="134">
        <v>40109</v>
      </c>
      <c r="F683" s="15"/>
      <c r="G683" s="15"/>
      <c r="H683" s="15"/>
      <c r="I683" s="15"/>
      <c r="J683" s="15"/>
      <c r="K683" s="134"/>
    </row>
    <row r="684" spans="1:11" x14ac:dyDescent="0.15">
      <c r="A684" s="15">
        <v>1785</v>
      </c>
      <c r="B684" s="15" t="s">
        <v>1555</v>
      </c>
      <c r="C684" s="15" t="s">
        <v>1556</v>
      </c>
      <c r="D684" s="15">
        <v>1</v>
      </c>
      <c r="E684" s="134">
        <v>40246</v>
      </c>
      <c r="F684" s="15"/>
      <c r="G684" s="15"/>
      <c r="H684" s="15"/>
      <c r="I684" s="15"/>
      <c r="J684" s="15"/>
      <c r="K684" s="134"/>
    </row>
    <row r="685" spans="1:11" x14ac:dyDescent="0.15">
      <c r="A685" s="15">
        <v>1801</v>
      </c>
      <c r="B685" s="15" t="s">
        <v>487</v>
      </c>
      <c r="C685" s="15" t="s">
        <v>1557</v>
      </c>
      <c r="D685" s="15">
        <v>2</v>
      </c>
      <c r="E685" s="134">
        <v>39570</v>
      </c>
      <c r="F685" s="15"/>
      <c r="G685" s="15"/>
      <c r="H685" s="15"/>
      <c r="I685" s="15"/>
      <c r="J685" s="15"/>
      <c r="K685" s="134"/>
    </row>
    <row r="686" spans="1:11" x14ac:dyDescent="0.15">
      <c r="A686" s="15">
        <v>1802</v>
      </c>
      <c r="B686" s="15" t="s">
        <v>488</v>
      </c>
      <c r="C686" s="15" t="s">
        <v>1558</v>
      </c>
      <c r="D686" s="15">
        <v>2</v>
      </c>
      <c r="E686" s="134">
        <v>39446</v>
      </c>
      <c r="F686" s="15"/>
      <c r="G686" s="15"/>
      <c r="H686" s="15"/>
      <c r="I686" s="15"/>
      <c r="J686" s="15"/>
      <c r="K686" s="134"/>
    </row>
    <row r="687" spans="1:11" x14ac:dyDescent="0.15">
      <c r="A687" s="15">
        <v>1803</v>
      </c>
      <c r="B687" s="15" t="s">
        <v>1559</v>
      </c>
      <c r="C687" s="15" t="s">
        <v>1560</v>
      </c>
      <c r="D687" s="15">
        <v>1</v>
      </c>
      <c r="E687" s="134">
        <v>39944</v>
      </c>
      <c r="F687" s="15"/>
      <c r="G687" s="15"/>
      <c r="H687" s="15"/>
      <c r="I687" s="15"/>
      <c r="J687" s="15"/>
      <c r="K687" s="134"/>
    </row>
    <row r="688" spans="1:11" x14ac:dyDescent="0.15">
      <c r="A688" s="15">
        <v>1804</v>
      </c>
      <c r="B688" s="15" t="s">
        <v>1561</v>
      </c>
      <c r="C688" s="15" t="s">
        <v>1562</v>
      </c>
      <c r="D688" s="15">
        <v>1</v>
      </c>
      <c r="E688" s="134">
        <v>39991</v>
      </c>
      <c r="F688" s="15"/>
      <c r="G688" s="15"/>
      <c r="H688" s="15"/>
      <c r="I688" s="15"/>
      <c r="J688" s="15"/>
      <c r="K688" s="134"/>
    </row>
    <row r="689" spans="1:11" x14ac:dyDescent="0.15">
      <c r="A689" s="15">
        <v>1805</v>
      </c>
      <c r="B689" s="15" t="s">
        <v>1563</v>
      </c>
      <c r="C689" s="15" t="s">
        <v>1564</v>
      </c>
      <c r="D689" s="15">
        <v>1</v>
      </c>
      <c r="E689" s="134">
        <v>40052</v>
      </c>
      <c r="F689" s="15"/>
      <c r="G689" s="15"/>
      <c r="H689" s="15"/>
      <c r="I689" s="15"/>
      <c r="J689" s="15"/>
      <c r="K689" s="134"/>
    </row>
    <row r="690" spans="1:11" x14ac:dyDescent="0.15">
      <c r="A690" s="15">
        <v>1806</v>
      </c>
      <c r="B690" s="15" t="s">
        <v>1565</v>
      </c>
      <c r="C690" s="15" t="s">
        <v>1566</v>
      </c>
      <c r="D690" s="15">
        <v>1</v>
      </c>
      <c r="E690" s="134">
        <v>40210</v>
      </c>
      <c r="F690" s="15"/>
      <c r="G690" s="15"/>
      <c r="H690" s="15"/>
      <c r="I690" s="15"/>
      <c r="J690" s="15"/>
      <c r="K690" s="134"/>
    </row>
    <row r="691" spans="1:11" x14ac:dyDescent="0.15">
      <c r="A691" s="15">
        <v>1807</v>
      </c>
      <c r="B691" s="15" t="s">
        <v>1567</v>
      </c>
      <c r="C691" s="15" t="s">
        <v>1568</v>
      </c>
      <c r="D691" s="15">
        <v>1</v>
      </c>
      <c r="E691" s="134">
        <v>40067</v>
      </c>
      <c r="F691" s="15"/>
      <c r="G691" s="15"/>
      <c r="H691" s="15"/>
      <c r="I691" s="15"/>
      <c r="J691" s="15"/>
      <c r="K691" s="134"/>
    </row>
    <row r="692" spans="1:11" x14ac:dyDescent="0.15">
      <c r="A692" s="15">
        <v>1808</v>
      </c>
      <c r="B692" s="15" t="s">
        <v>1569</v>
      </c>
      <c r="C692" s="15" t="s">
        <v>1570</v>
      </c>
      <c r="D692" s="15">
        <v>1</v>
      </c>
      <c r="E692" s="134">
        <v>40263</v>
      </c>
      <c r="F692" s="15"/>
      <c r="G692" s="15"/>
      <c r="H692" s="15"/>
      <c r="I692" s="15"/>
      <c r="J692" s="15"/>
      <c r="K692" s="134"/>
    </row>
    <row r="693" spans="1:11" x14ac:dyDescent="0.15">
      <c r="A693" s="15">
        <v>1811</v>
      </c>
      <c r="B693" s="15" t="s">
        <v>1571</v>
      </c>
      <c r="C693" s="15" t="s">
        <v>1572</v>
      </c>
      <c r="D693" s="15">
        <v>1</v>
      </c>
      <c r="E693" s="134">
        <v>40100</v>
      </c>
      <c r="F693" s="15"/>
      <c r="G693" s="15"/>
      <c r="H693" s="15"/>
      <c r="I693" s="15"/>
      <c r="J693" s="15"/>
      <c r="K693" s="134"/>
    </row>
    <row r="694" spans="1:11" x14ac:dyDescent="0.15">
      <c r="A694" s="15">
        <v>1821</v>
      </c>
      <c r="B694" s="15" t="s">
        <v>1573</v>
      </c>
      <c r="C694" s="15" t="s">
        <v>1574</v>
      </c>
      <c r="D694" s="15">
        <v>1</v>
      </c>
      <c r="E694" s="134">
        <v>40198</v>
      </c>
      <c r="F694" s="15"/>
      <c r="G694" s="15"/>
      <c r="H694" s="15"/>
      <c r="I694" s="15"/>
      <c r="J694" s="15"/>
      <c r="K694" s="134"/>
    </row>
    <row r="695" spans="1:11" x14ac:dyDescent="0.15">
      <c r="A695" s="15">
        <v>1822</v>
      </c>
      <c r="B695" s="15" t="s">
        <v>1575</v>
      </c>
      <c r="C695" s="15" t="s">
        <v>1576</v>
      </c>
      <c r="D695" s="15">
        <v>1</v>
      </c>
      <c r="E695" s="134">
        <v>39936</v>
      </c>
      <c r="F695" s="15"/>
      <c r="G695" s="15"/>
      <c r="H695" s="15"/>
      <c r="I695" s="15"/>
      <c r="J695" s="15"/>
      <c r="K695" s="134"/>
    </row>
    <row r="696" spans="1:11" x14ac:dyDescent="0.15">
      <c r="A696" s="15">
        <v>1823</v>
      </c>
      <c r="B696" s="15" t="s">
        <v>1577</v>
      </c>
      <c r="C696" s="15" t="s">
        <v>1578</v>
      </c>
      <c r="D696" s="15">
        <v>1</v>
      </c>
      <c r="E696" s="134">
        <v>40010</v>
      </c>
      <c r="F696" s="15"/>
      <c r="G696" s="15"/>
      <c r="H696" s="15"/>
      <c r="I696" s="15"/>
      <c r="J696" s="15"/>
      <c r="K696" s="134"/>
    </row>
    <row r="697" spans="1:11" x14ac:dyDescent="0.15">
      <c r="A697" s="15">
        <v>1831</v>
      </c>
      <c r="B697" s="15" t="s">
        <v>1579</v>
      </c>
      <c r="C697" s="15" t="s">
        <v>1580</v>
      </c>
      <c r="D697" s="15">
        <v>1</v>
      </c>
      <c r="E697" s="134">
        <v>40229</v>
      </c>
      <c r="F697" s="15"/>
      <c r="G697" s="15"/>
      <c r="H697" s="15"/>
      <c r="I697" s="15"/>
      <c r="J697" s="15"/>
      <c r="K697" s="134"/>
    </row>
    <row r="698" spans="1:11" x14ac:dyDescent="0.15">
      <c r="A698" s="15">
        <v>1832</v>
      </c>
      <c r="B698" s="15" t="s">
        <v>1581</v>
      </c>
      <c r="C698" s="15" t="s">
        <v>1582</v>
      </c>
      <c r="D698" s="15">
        <v>1</v>
      </c>
      <c r="E698" s="134">
        <v>40074</v>
      </c>
      <c r="F698" s="15"/>
      <c r="G698" s="15"/>
      <c r="H698" s="15"/>
      <c r="I698" s="15"/>
      <c r="J698" s="15"/>
      <c r="K698" s="134"/>
    </row>
    <row r="699" spans="1:11" x14ac:dyDescent="0.15">
      <c r="A699" s="15">
        <v>1904</v>
      </c>
      <c r="B699" s="15" t="s">
        <v>489</v>
      </c>
      <c r="C699" s="15" t="s">
        <v>1583</v>
      </c>
      <c r="D699" s="15">
        <v>2</v>
      </c>
      <c r="E699" s="134">
        <v>39626</v>
      </c>
      <c r="F699" s="15"/>
      <c r="G699" s="15"/>
      <c r="H699" s="15"/>
      <c r="I699" s="15"/>
      <c r="J699" s="15"/>
      <c r="K699" s="134"/>
    </row>
    <row r="700" spans="1:11" x14ac:dyDescent="0.15">
      <c r="A700" s="15">
        <v>1905</v>
      </c>
      <c r="B700" s="15" t="s">
        <v>490</v>
      </c>
      <c r="C700" s="15" t="s">
        <v>1584</v>
      </c>
      <c r="D700" s="15">
        <v>2</v>
      </c>
      <c r="E700" s="134">
        <v>39645</v>
      </c>
      <c r="F700" s="15"/>
      <c r="G700" s="15"/>
      <c r="H700" s="15"/>
      <c r="I700" s="15"/>
      <c r="J700" s="15"/>
      <c r="K700" s="134"/>
    </row>
    <row r="701" spans="1:11" x14ac:dyDescent="0.15">
      <c r="A701" s="15">
        <v>1952</v>
      </c>
      <c r="B701" s="15" t="s">
        <v>1585</v>
      </c>
      <c r="C701" s="15" t="s">
        <v>1586</v>
      </c>
      <c r="D701" s="15">
        <v>2</v>
      </c>
      <c r="E701" s="134">
        <v>39657</v>
      </c>
      <c r="F701" s="15"/>
      <c r="G701" s="15"/>
      <c r="H701" s="15"/>
      <c r="I701" s="15"/>
      <c r="J701" s="15"/>
      <c r="K701" s="134"/>
    </row>
    <row r="702" spans="1:11" x14ac:dyDescent="0.15">
      <c r="A702" s="15">
        <v>1953</v>
      </c>
      <c r="B702" s="15" t="s">
        <v>1587</v>
      </c>
      <c r="C702" s="15" t="s">
        <v>1588</v>
      </c>
      <c r="D702" s="15">
        <v>2</v>
      </c>
      <c r="E702" s="134">
        <v>39848</v>
      </c>
      <c r="F702" s="15"/>
      <c r="G702" s="15"/>
      <c r="H702" s="15"/>
      <c r="I702" s="15"/>
      <c r="J702" s="15"/>
      <c r="K702" s="134"/>
    </row>
    <row r="703" spans="1:11" x14ac:dyDescent="0.15">
      <c r="A703" s="15">
        <v>1962</v>
      </c>
      <c r="B703" s="15" t="s">
        <v>1589</v>
      </c>
      <c r="C703" s="15" t="s">
        <v>1590</v>
      </c>
      <c r="D703" s="15">
        <v>2</v>
      </c>
      <c r="E703" s="134">
        <v>39862</v>
      </c>
      <c r="F703" s="15"/>
      <c r="G703" s="15"/>
      <c r="H703" s="15"/>
      <c r="I703" s="15"/>
      <c r="J703" s="15"/>
      <c r="K703" s="134"/>
    </row>
    <row r="704" spans="1:11" x14ac:dyDescent="0.15">
      <c r="A704" s="15">
        <v>1963</v>
      </c>
      <c r="B704" s="15" t="s">
        <v>1591</v>
      </c>
      <c r="C704" s="15" t="s">
        <v>1592</v>
      </c>
      <c r="D704" s="15">
        <v>2</v>
      </c>
      <c r="E704" s="134">
        <v>39671</v>
      </c>
      <c r="F704" s="15"/>
      <c r="G704" s="15"/>
      <c r="H704" s="15"/>
      <c r="I704" s="15"/>
      <c r="J704" s="15"/>
      <c r="K704" s="134"/>
    </row>
    <row r="705" spans="1:11" x14ac:dyDescent="0.15">
      <c r="A705" s="15">
        <v>1964</v>
      </c>
      <c r="B705" s="15" t="s">
        <v>1593</v>
      </c>
      <c r="C705" s="15" t="s">
        <v>1594</v>
      </c>
      <c r="D705" s="15">
        <v>1</v>
      </c>
      <c r="E705" s="134">
        <v>40108</v>
      </c>
      <c r="F705" s="15"/>
      <c r="G705" s="15"/>
      <c r="H705" s="15"/>
      <c r="I705" s="15"/>
      <c r="J705" s="15"/>
      <c r="K705" s="134"/>
    </row>
    <row r="706" spans="1:11" x14ac:dyDescent="0.15">
      <c r="A706" s="15">
        <v>1967</v>
      </c>
      <c r="B706" s="15" t="s">
        <v>1595</v>
      </c>
      <c r="C706" s="15" t="s">
        <v>1596</v>
      </c>
      <c r="D706" s="15">
        <v>1</v>
      </c>
      <c r="E706" s="134">
        <v>39960</v>
      </c>
      <c r="F706" s="15"/>
      <c r="G706" s="15"/>
      <c r="H706" s="15"/>
      <c r="I706" s="15"/>
      <c r="J706" s="15"/>
      <c r="K706" s="134"/>
    </row>
    <row r="707" spans="1:11" x14ac:dyDescent="0.15">
      <c r="A707" s="15">
        <v>1973</v>
      </c>
      <c r="B707" s="15" t="s">
        <v>1597</v>
      </c>
      <c r="C707" s="15" t="s">
        <v>1598</v>
      </c>
      <c r="D707" s="15">
        <v>1</v>
      </c>
      <c r="E707" s="134">
        <v>40248</v>
      </c>
      <c r="F707" s="15"/>
      <c r="G707" s="15"/>
      <c r="H707" s="15"/>
      <c r="I707" s="15"/>
      <c r="J707" s="15"/>
      <c r="K707" s="134"/>
    </row>
    <row r="708" spans="1:11" x14ac:dyDescent="0.15">
      <c r="A708" s="15">
        <v>1977</v>
      </c>
      <c r="B708" s="15" t="s">
        <v>491</v>
      </c>
      <c r="C708" s="15" t="s">
        <v>1599</v>
      </c>
      <c r="D708" s="15">
        <v>2</v>
      </c>
      <c r="E708" s="134">
        <v>39688</v>
      </c>
      <c r="F708" s="15"/>
      <c r="G708" s="15"/>
      <c r="H708" s="15"/>
      <c r="I708" s="15"/>
      <c r="J708" s="15"/>
      <c r="K708" s="134"/>
    </row>
    <row r="709" spans="1:11" x14ac:dyDescent="0.15">
      <c r="A709" s="15">
        <v>1981</v>
      </c>
      <c r="B709" s="15" t="s">
        <v>492</v>
      </c>
      <c r="C709" s="15" t="s">
        <v>1600</v>
      </c>
      <c r="D709" s="15">
        <v>2</v>
      </c>
      <c r="E709" s="134">
        <v>39862</v>
      </c>
      <c r="F709" s="15"/>
      <c r="G709" s="15"/>
      <c r="H709" s="15"/>
      <c r="I709" s="15"/>
      <c r="J709" s="15"/>
      <c r="K709" s="134"/>
    </row>
    <row r="710" spans="1:11" x14ac:dyDescent="0.15">
      <c r="A710" s="15">
        <v>2001</v>
      </c>
      <c r="B710" s="15" t="s">
        <v>1601</v>
      </c>
      <c r="C710" s="15" t="s">
        <v>1602</v>
      </c>
      <c r="D710" s="15">
        <v>1</v>
      </c>
      <c r="E710" s="134">
        <v>40231</v>
      </c>
      <c r="F710" s="15"/>
      <c r="G710" s="15"/>
      <c r="H710" s="15"/>
      <c r="I710" s="15"/>
      <c r="J710" s="15"/>
      <c r="K710" s="134"/>
    </row>
    <row r="711" spans="1:11" x14ac:dyDescent="0.15">
      <c r="A711" s="15">
        <v>2107</v>
      </c>
      <c r="B711" s="15" t="s">
        <v>493</v>
      </c>
      <c r="C711" s="15" t="s">
        <v>1603</v>
      </c>
      <c r="D711" s="15">
        <v>2</v>
      </c>
      <c r="E711" s="134">
        <v>39581</v>
      </c>
      <c r="F711" s="15"/>
      <c r="G711" s="15"/>
      <c r="H711" s="15"/>
      <c r="I711" s="15"/>
      <c r="J711" s="15"/>
      <c r="K711" s="134"/>
    </row>
    <row r="712" spans="1:11" x14ac:dyDescent="0.15">
      <c r="A712" s="15">
        <v>2108</v>
      </c>
      <c r="B712" s="15" t="s">
        <v>494</v>
      </c>
      <c r="C712" s="15" t="s">
        <v>1604</v>
      </c>
      <c r="D712" s="15">
        <v>2</v>
      </c>
      <c r="E712" s="134">
        <v>39566</v>
      </c>
      <c r="F712" s="15"/>
      <c r="G712" s="15"/>
      <c r="H712" s="15"/>
      <c r="I712" s="15"/>
      <c r="J712" s="15"/>
      <c r="K712" s="134"/>
    </row>
    <row r="713" spans="1:11" x14ac:dyDescent="0.15">
      <c r="A713" s="15">
        <v>2111</v>
      </c>
      <c r="B713" s="15" t="s">
        <v>1605</v>
      </c>
      <c r="C713" s="15" t="s">
        <v>1606</v>
      </c>
      <c r="D713" s="15">
        <v>1</v>
      </c>
      <c r="E713" s="134">
        <v>40070</v>
      </c>
      <c r="F713" s="15"/>
      <c r="G713" s="15"/>
      <c r="H713" s="15"/>
      <c r="I713" s="15"/>
      <c r="J713" s="15"/>
      <c r="K713" s="134"/>
    </row>
    <row r="714" spans="1:11" x14ac:dyDescent="0.15">
      <c r="A714" s="15">
        <v>2112</v>
      </c>
      <c r="B714" s="15" t="s">
        <v>1607</v>
      </c>
      <c r="C714" s="15" t="s">
        <v>1608</v>
      </c>
      <c r="D714" s="15">
        <v>1</v>
      </c>
      <c r="E714" s="134">
        <v>39933</v>
      </c>
      <c r="F714" s="15"/>
      <c r="G714" s="15"/>
      <c r="H714" s="15"/>
      <c r="I714" s="15"/>
      <c r="J714" s="15"/>
      <c r="K714" s="134"/>
    </row>
    <row r="715" spans="1:11" x14ac:dyDescent="0.15">
      <c r="A715" s="15">
        <v>2113</v>
      </c>
      <c r="B715" s="15" t="s">
        <v>1609</v>
      </c>
      <c r="C715" s="15" t="s">
        <v>1610</v>
      </c>
      <c r="D715" s="15">
        <v>1</v>
      </c>
      <c r="E715" s="134">
        <v>39992</v>
      </c>
      <c r="F715" s="15"/>
      <c r="G715" s="15"/>
      <c r="H715" s="15"/>
      <c r="I715" s="15"/>
      <c r="J715" s="15"/>
      <c r="K715" s="134"/>
    </row>
    <row r="716" spans="1:11" x14ac:dyDescent="0.15">
      <c r="A716" s="15">
        <v>2121</v>
      </c>
      <c r="B716" s="15" t="s">
        <v>1611</v>
      </c>
      <c r="C716" s="15" t="s">
        <v>1612</v>
      </c>
      <c r="D716" s="15">
        <v>1</v>
      </c>
      <c r="E716" s="134">
        <v>40167</v>
      </c>
      <c r="F716" s="15"/>
      <c r="G716" s="15"/>
      <c r="H716" s="15"/>
      <c r="I716" s="15"/>
      <c r="J716" s="15"/>
      <c r="K716" s="134"/>
    </row>
    <row r="717" spans="1:11" x14ac:dyDescent="0.15">
      <c r="A717" s="15">
        <v>2122</v>
      </c>
      <c r="B717" s="15" t="s">
        <v>1613</v>
      </c>
      <c r="C717" s="15" t="s">
        <v>1614</v>
      </c>
      <c r="D717" s="15">
        <v>1</v>
      </c>
      <c r="E717" s="134">
        <v>40217</v>
      </c>
      <c r="F717" s="15"/>
      <c r="G717" s="15"/>
      <c r="H717" s="15"/>
      <c r="I717" s="15"/>
      <c r="J717" s="15"/>
      <c r="K717" s="134"/>
    </row>
    <row r="718" spans="1:11" x14ac:dyDescent="0.15">
      <c r="A718" s="15">
        <v>2123</v>
      </c>
      <c r="B718" s="15" t="s">
        <v>1615</v>
      </c>
      <c r="C718" s="15" t="s">
        <v>1616</v>
      </c>
      <c r="D718" s="15">
        <v>1</v>
      </c>
      <c r="E718" s="134">
        <v>39995</v>
      </c>
      <c r="F718" s="15"/>
      <c r="G718" s="15"/>
      <c r="H718" s="15"/>
      <c r="I718" s="15"/>
      <c r="J718" s="15"/>
      <c r="K718" s="134"/>
    </row>
    <row r="719" spans="1:11" x14ac:dyDescent="0.15">
      <c r="A719" s="15">
        <v>2124</v>
      </c>
      <c r="B719" s="15" t="s">
        <v>1617</v>
      </c>
      <c r="C719" s="15" t="s">
        <v>1618</v>
      </c>
      <c r="D719" s="15">
        <v>1</v>
      </c>
      <c r="E719" s="134">
        <v>40201</v>
      </c>
      <c r="F719" s="15"/>
      <c r="G719" s="15"/>
      <c r="H719" s="15"/>
      <c r="I719" s="15"/>
      <c r="J719" s="15"/>
      <c r="K719" s="134"/>
    </row>
    <row r="720" spans="1:11" x14ac:dyDescent="0.15">
      <c r="A720" s="15">
        <v>2127</v>
      </c>
      <c r="B720" s="15" t="s">
        <v>1619</v>
      </c>
      <c r="C720" s="15" t="s">
        <v>1620</v>
      </c>
      <c r="D720" s="15">
        <v>1</v>
      </c>
      <c r="E720" s="134">
        <v>39953</v>
      </c>
      <c r="F720" s="15"/>
      <c r="G720" s="15"/>
      <c r="H720" s="15"/>
      <c r="I720" s="15"/>
      <c r="J720" s="15"/>
      <c r="K720" s="134"/>
    </row>
    <row r="721" spans="1:11" x14ac:dyDescent="0.15">
      <c r="A721" s="15">
        <v>2128</v>
      </c>
      <c r="B721" s="15" t="s">
        <v>1621</v>
      </c>
      <c r="C721" s="15" t="s">
        <v>1622</v>
      </c>
      <c r="D721" s="15">
        <v>2</v>
      </c>
      <c r="E721" s="134">
        <v>39564</v>
      </c>
      <c r="F721" s="15"/>
      <c r="G721" s="15"/>
      <c r="H721" s="15"/>
      <c r="I721" s="15"/>
      <c r="J721" s="15"/>
      <c r="K721" s="134"/>
    </row>
    <row r="722" spans="1:11" x14ac:dyDescent="0.15">
      <c r="A722" s="15">
        <v>2129</v>
      </c>
      <c r="B722" s="15" t="s">
        <v>495</v>
      </c>
      <c r="C722" s="15" t="s">
        <v>1623</v>
      </c>
      <c r="D722" s="15">
        <v>2</v>
      </c>
      <c r="E722" s="134">
        <v>39735</v>
      </c>
      <c r="F722" s="15"/>
      <c r="G722" s="15"/>
      <c r="H722" s="15"/>
      <c r="I722" s="15"/>
      <c r="J722" s="15"/>
      <c r="K722" s="134"/>
    </row>
    <row r="723" spans="1:11" x14ac:dyDescent="0.15">
      <c r="A723" s="15">
        <v>2130</v>
      </c>
      <c r="B723" s="15" t="s">
        <v>496</v>
      </c>
      <c r="C723" s="15" t="s">
        <v>1624</v>
      </c>
      <c r="D723" s="15">
        <v>2</v>
      </c>
      <c r="E723" s="134">
        <v>39611</v>
      </c>
      <c r="F723" s="15"/>
      <c r="G723" s="15"/>
      <c r="H723" s="15"/>
      <c r="I723" s="15"/>
      <c r="J723" s="15"/>
      <c r="K723" s="134"/>
    </row>
    <row r="724" spans="1:11" x14ac:dyDescent="0.15">
      <c r="A724" s="15"/>
      <c r="B724" s="15"/>
      <c r="C724" s="15"/>
      <c r="D724" s="15"/>
      <c r="E724" s="134"/>
      <c r="F724" s="15"/>
      <c r="G724" s="15"/>
      <c r="H724" s="15"/>
      <c r="I724" s="15"/>
      <c r="J724" s="15"/>
      <c r="K724" s="134"/>
    </row>
    <row r="725" spans="1:11" x14ac:dyDescent="0.15">
      <c r="A725" s="15"/>
      <c r="B725" s="15"/>
      <c r="C725" s="15"/>
      <c r="D725" s="15"/>
      <c r="E725" s="134"/>
      <c r="F725" s="15"/>
      <c r="G725" s="15"/>
      <c r="H725" s="15"/>
      <c r="I725" s="15"/>
      <c r="J725" s="15"/>
      <c r="K725" s="134"/>
    </row>
    <row r="726" spans="1:11" x14ac:dyDescent="0.15">
      <c r="A726" s="15"/>
      <c r="B726" s="15"/>
      <c r="C726" s="15"/>
      <c r="D726" s="15"/>
      <c r="E726" s="134"/>
      <c r="F726" s="15"/>
      <c r="G726" s="15"/>
      <c r="H726" s="15"/>
      <c r="I726" s="15"/>
      <c r="J726" s="15"/>
      <c r="K726" s="134"/>
    </row>
    <row r="727" spans="1:11" x14ac:dyDescent="0.15">
      <c r="A727" s="15"/>
      <c r="B727" s="15"/>
      <c r="C727" s="15"/>
      <c r="D727" s="15"/>
      <c r="E727" s="134"/>
      <c r="F727" s="15"/>
      <c r="G727" s="15"/>
      <c r="H727" s="15"/>
      <c r="I727" s="15"/>
      <c r="J727" s="15"/>
      <c r="K727" s="134"/>
    </row>
    <row r="728" spans="1:11" x14ac:dyDescent="0.15">
      <c r="A728" s="15"/>
      <c r="B728" s="15"/>
      <c r="C728" s="15"/>
      <c r="D728" s="15"/>
      <c r="E728" s="134"/>
      <c r="F728" s="15"/>
      <c r="G728" s="15"/>
      <c r="H728" s="15"/>
      <c r="I728" s="15"/>
      <c r="J728" s="15"/>
      <c r="K728" s="134"/>
    </row>
    <row r="729" spans="1:11" x14ac:dyDescent="0.15">
      <c r="A729" s="15"/>
      <c r="B729" s="15"/>
      <c r="C729" s="15"/>
      <c r="D729" s="15"/>
      <c r="E729" s="134"/>
      <c r="F729" s="15"/>
      <c r="G729" s="15"/>
      <c r="H729" s="15"/>
      <c r="I729" s="15"/>
      <c r="J729" s="15"/>
      <c r="K729" s="134"/>
    </row>
    <row r="730" spans="1:11" x14ac:dyDescent="0.15">
      <c r="A730" s="15"/>
      <c r="B730" s="15"/>
      <c r="C730" s="15"/>
      <c r="D730" s="15"/>
      <c r="E730" s="134"/>
      <c r="F730" s="15"/>
      <c r="G730" s="15"/>
      <c r="H730" s="15"/>
      <c r="I730" s="15"/>
      <c r="J730" s="15"/>
      <c r="K730" s="134"/>
    </row>
    <row r="731" spans="1:11" x14ac:dyDescent="0.15">
      <c r="A731" s="15"/>
      <c r="B731" s="15"/>
      <c r="C731" s="15"/>
      <c r="D731" s="15"/>
      <c r="E731" s="134"/>
      <c r="F731" s="15"/>
      <c r="G731" s="15"/>
      <c r="H731" s="15"/>
      <c r="I731" s="15"/>
      <c r="J731" s="15"/>
      <c r="K731" s="134"/>
    </row>
    <row r="732" spans="1:11" x14ac:dyDescent="0.15">
      <c r="A732" s="15"/>
      <c r="B732" s="15"/>
      <c r="C732" s="15"/>
      <c r="D732" s="15"/>
      <c r="E732" s="134"/>
      <c r="F732" s="15"/>
      <c r="G732" s="15"/>
      <c r="H732" s="15"/>
      <c r="I732" s="15"/>
      <c r="J732" s="15"/>
      <c r="K732" s="134"/>
    </row>
    <row r="733" spans="1:11" x14ac:dyDescent="0.15">
      <c r="A733" s="15"/>
      <c r="B733" s="15"/>
      <c r="C733" s="15"/>
      <c r="D733" s="15"/>
      <c r="E733" s="134"/>
      <c r="F733" s="15"/>
      <c r="G733" s="15"/>
      <c r="H733" s="15"/>
      <c r="I733" s="15"/>
      <c r="J733" s="15"/>
      <c r="K733" s="134"/>
    </row>
    <row r="734" spans="1:11" x14ac:dyDescent="0.15">
      <c r="A734" s="15"/>
      <c r="B734" s="15"/>
      <c r="C734" s="15"/>
      <c r="D734" s="15"/>
      <c r="E734" s="134"/>
      <c r="F734" s="15"/>
      <c r="G734" s="15"/>
      <c r="H734" s="15"/>
      <c r="I734" s="15"/>
      <c r="J734" s="15"/>
      <c r="K734" s="134"/>
    </row>
    <row r="735" spans="1:11" x14ac:dyDescent="0.15">
      <c r="A735" s="15"/>
      <c r="B735" s="15"/>
      <c r="C735" s="15"/>
      <c r="D735" s="15"/>
      <c r="E735" s="134"/>
      <c r="F735" s="15"/>
      <c r="G735" s="15"/>
      <c r="H735" s="15"/>
      <c r="I735" s="15"/>
      <c r="J735" s="15"/>
      <c r="K735" s="134"/>
    </row>
    <row r="736" spans="1:11" x14ac:dyDescent="0.15">
      <c r="A736" s="15"/>
      <c r="B736" s="15"/>
      <c r="C736" s="15"/>
      <c r="D736" s="15"/>
      <c r="E736" s="134"/>
      <c r="F736" s="15"/>
      <c r="G736" s="15"/>
      <c r="H736" s="15"/>
      <c r="I736" s="15"/>
      <c r="J736" s="15"/>
      <c r="K736" s="134"/>
    </row>
    <row r="737" spans="1:11" x14ac:dyDescent="0.15">
      <c r="A737" s="15"/>
      <c r="B737" s="15"/>
      <c r="C737" s="15"/>
      <c r="D737" s="15"/>
      <c r="E737" s="134"/>
      <c r="F737" s="15"/>
      <c r="G737" s="15"/>
      <c r="H737" s="15"/>
      <c r="I737" s="15"/>
      <c r="J737" s="15"/>
      <c r="K737" s="134"/>
    </row>
    <row r="738" spans="1:11" x14ac:dyDescent="0.15">
      <c r="A738" s="15"/>
      <c r="B738" s="15"/>
      <c r="C738" s="15"/>
      <c r="D738" s="15"/>
      <c r="E738" s="134"/>
      <c r="F738" s="15"/>
      <c r="G738" s="15"/>
      <c r="H738" s="15"/>
      <c r="I738" s="15"/>
      <c r="J738" s="15"/>
      <c r="K738" s="134"/>
    </row>
    <row r="739" spans="1:11" x14ac:dyDescent="0.15">
      <c r="A739" s="15"/>
      <c r="B739" s="15"/>
      <c r="C739" s="15"/>
      <c r="D739" s="15"/>
      <c r="E739" s="134"/>
      <c r="F739" s="15"/>
      <c r="G739" s="15"/>
      <c r="H739" s="15"/>
      <c r="I739" s="15"/>
      <c r="J739" s="15"/>
      <c r="K739" s="134"/>
    </row>
    <row r="740" spans="1:11" x14ac:dyDescent="0.15">
      <c r="A740" s="15"/>
      <c r="B740" s="15"/>
      <c r="C740" s="15"/>
      <c r="D740" s="15"/>
      <c r="E740" s="134"/>
      <c r="F740" s="15"/>
      <c r="G740" s="15"/>
      <c r="H740" s="15"/>
      <c r="I740" s="15"/>
      <c r="J740" s="15"/>
      <c r="K740" s="134"/>
    </row>
    <row r="741" spans="1:11" x14ac:dyDescent="0.15">
      <c r="A741" s="15"/>
      <c r="B741" s="15"/>
      <c r="C741" s="15"/>
      <c r="D741" s="15"/>
      <c r="E741" s="134"/>
      <c r="F741" s="15"/>
      <c r="G741" s="15"/>
      <c r="H741" s="15"/>
      <c r="I741" s="15"/>
      <c r="J741" s="15"/>
      <c r="K741" s="134"/>
    </row>
    <row r="742" spans="1:11" x14ac:dyDescent="0.15">
      <c r="A742" s="15"/>
      <c r="B742" s="15"/>
      <c r="C742" s="15"/>
      <c r="D742" s="15"/>
      <c r="E742" s="134"/>
      <c r="F742" s="15"/>
      <c r="G742" s="15"/>
      <c r="H742" s="15"/>
      <c r="I742" s="15"/>
      <c r="J742" s="15"/>
      <c r="K742" s="134"/>
    </row>
    <row r="743" spans="1:11" x14ac:dyDescent="0.15">
      <c r="A743" s="15"/>
      <c r="B743" s="15"/>
      <c r="C743" s="15"/>
      <c r="D743" s="15"/>
      <c r="E743" s="134"/>
      <c r="F743" s="15"/>
      <c r="G743" s="15"/>
      <c r="H743" s="15"/>
      <c r="I743" s="15"/>
      <c r="J743" s="15"/>
      <c r="K743" s="134"/>
    </row>
    <row r="744" spans="1:11" x14ac:dyDescent="0.15">
      <c r="A744" s="15"/>
      <c r="B744" s="15"/>
      <c r="C744" s="15"/>
      <c r="D744" s="15"/>
      <c r="E744" s="134"/>
      <c r="F744" s="15"/>
      <c r="G744" s="15"/>
      <c r="H744" s="15"/>
      <c r="I744" s="15"/>
      <c r="J744" s="15"/>
      <c r="K744" s="134"/>
    </row>
    <row r="745" spans="1:11" x14ac:dyDescent="0.15">
      <c r="A745" s="15"/>
      <c r="B745" s="15"/>
      <c r="C745" s="15"/>
      <c r="D745" s="15"/>
      <c r="E745" s="134"/>
      <c r="F745" s="15"/>
      <c r="G745" s="15"/>
      <c r="H745" s="15"/>
      <c r="I745" s="15"/>
      <c r="J745" s="15"/>
      <c r="K745" s="134"/>
    </row>
    <row r="746" spans="1:11" x14ac:dyDescent="0.15">
      <c r="A746" s="15"/>
      <c r="B746" s="15"/>
      <c r="C746" s="15"/>
      <c r="D746" s="15"/>
      <c r="E746" s="134"/>
      <c r="F746" s="15"/>
      <c r="G746" s="15"/>
      <c r="H746" s="15"/>
      <c r="I746" s="15"/>
      <c r="J746" s="15"/>
      <c r="K746" s="134"/>
    </row>
    <row r="747" spans="1:11" x14ac:dyDescent="0.15">
      <c r="A747" s="15"/>
      <c r="B747" s="15"/>
      <c r="C747" s="15"/>
      <c r="D747" s="15"/>
      <c r="E747" s="134"/>
      <c r="F747" s="15"/>
      <c r="G747" s="15"/>
      <c r="H747" s="15"/>
      <c r="I747" s="15"/>
      <c r="J747" s="15"/>
      <c r="K747" s="134"/>
    </row>
    <row r="748" spans="1:11" x14ac:dyDescent="0.15">
      <c r="A748" s="15"/>
      <c r="B748" s="15"/>
      <c r="C748" s="15"/>
      <c r="D748" s="15"/>
      <c r="E748" s="134"/>
      <c r="F748" s="15"/>
      <c r="G748" s="15"/>
      <c r="H748" s="15"/>
      <c r="I748" s="15"/>
      <c r="J748" s="15"/>
      <c r="K748" s="134"/>
    </row>
    <row r="749" spans="1:11" x14ac:dyDescent="0.15">
      <c r="A749" s="15"/>
      <c r="B749" s="15"/>
      <c r="C749" s="15"/>
      <c r="D749" s="15"/>
      <c r="E749" s="134"/>
      <c r="F749" s="15"/>
      <c r="G749" s="15"/>
      <c r="H749" s="15"/>
      <c r="I749" s="15"/>
      <c r="J749" s="15"/>
      <c r="K749" s="134"/>
    </row>
    <row r="750" spans="1:11" x14ac:dyDescent="0.15">
      <c r="A750" s="15"/>
      <c r="B750" s="15"/>
      <c r="C750" s="15"/>
      <c r="D750" s="15"/>
      <c r="E750" s="134"/>
      <c r="F750" s="15"/>
      <c r="G750" s="15"/>
      <c r="H750" s="15"/>
      <c r="I750" s="15"/>
      <c r="J750" s="15"/>
      <c r="K750" s="134"/>
    </row>
    <row r="751" spans="1:11" x14ac:dyDescent="0.15">
      <c r="A751" s="15"/>
      <c r="B751" s="15"/>
      <c r="C751" s="15"/>
      <c r="D751" s="15"/>
      <c r="E751" s="134"/>
      <c r="F751" s="15"/>
      <c r="G751" s="15"/>
      <c r="H751" s="15"/>
      <c r="I751" s="15"/>
      <c r="J751" s="15"/>
      <c r="K751" s="134"/>
    </row>
    <row r="752" spans="1:11" x14ac:dyDescent="0.15">
      <c r="A752" s="15"/>
      <c r="B752" s="15"/>
      <c r="C752" s="15"/>
      <c r="D752" s="15"/>
      <c r="E752" s="134"/>
      <c r="F752" s="15"/>
      <c r="G752" s="15"/>
      <c r="H752" s="15"/>
      <c r="I752" s="15"/>
      <c r="J752" s="15"/>
      <c r="K752" s="134"/>
    </row>
    <row r="753" spans="1:11" x14ac:dyDescent="0.15">
      <c r="A753" s="15"/>
      <c r="B753" s="15"/>
      <c r="C753" s="15"/>
      <c r="D753" s="15"/>
      <c r="E753" s="134"/>
      <c r="F753" s="15"/>
      <c r="G753" s="15"/>
      <c r="H753" s="15"/>
      <c r="I753" s="15"/>
      <c r="J753" s="15"/>
      <c r="K753" s="134"/>
    </row>
    <row r="754" spans="1:11" x14ac:dyDescent="0.15">
      <c r="A754" s="15"/>
      <c r="B754" s="15"/>
      <c r="C754" s="15"/>
      <c r="D754" s="15"/>
      <c r="E754" s="134"/>
      <c r="F754" s="15"/>
      <c r="G754" s="15"/>
      <c r="H754" s="15"/>
      <c r="I754" s="15"/>
      <c r="J754" s="15"/>
      <c r="K754" s="134"/>
    </row>
    <row r="755" spans="1:11" x14ac:dyDescent="0.15">
      <c r="A755" s="15"/>
      <c r="B755" s="15"/>
      <c r="C755" s="15"/>
      <c r="D755" s="15"/>
      <c r="E755" s="134"/>
      <c r="F755" s="15"/>
      <c r="G755" s="15"/>
      <c r="H755" s="15"/>
      <c r="I755" s="15"/>
      <c r="J755" s="15"/>
      <c r="K755" s="134"/>
    </row>
    <row r="756" spans="1:11" x14ac:dyDescent="0.15">
      <c r="A756" s="15"/>
      <c r="B756" s="15"/>
      <c r="C756" s="15"/>
      <c r="D756" s="15"/>
      <c r="E756" s="134"/>
      <c r="F756" s="15"/>
      <c r="G756" s="15"/>
      <c r="H756" s="15"/>
      <c r="I756" s="15"/>
      <c r="J756" s="15"/>
      <c r="K756" s="134"/>
    </row>
    <row r="757" spans="1:11" x14ac:dyDescent="0.15">
      <c r="A757" s="15"/>
      <c r="B757" s="15"/>
      <c r="C757" s="15"/>
      <c r="D757" s="15"/>
      <c r="E757" s="134"/>
      <c r="F757" s="15"/>
      <c r="G757" s="15"/>
      <c r="H757" s="15"/>
      <c r="I757" s="15"/>
      <c r="J757" s="15"/>
      <c r="K757" s="134"/>
    </row>
    <row r="758" spans="1:11" x14ac:dyDescent="0.15">
      <c r="A758" s="15"/>
      <c r="B758" s="15"/>
      <c r="C758" s="15"/>
      <c r="D758" s="15"/>
      <c r="E758" s="134"/>
      <c r="F758" s="15"/>
      <c r="G758" s="15"/>
      <c r="H758" s="15"/>
      <c r="I758" s="15"/>
      <c r="J758" s="15"/>
      <c r="K758" s="134"/>
    </row>
    <row r="759" spans="1:11" x14ac:dyDescent="0.15">
      <c r="A759" s="15"/>
      <c r="B759" s="15"/>
      <c r="C759" s="15"/>
      <c r="D759" s="15"/>
      <c r="E759" s="134"/>
      <c r="F759" s="15"/>
      <c r="G759" s="15"/>
      <c r="H759" s="15"/>
      <c r="I759" s="15"/>
      <c r="J759" s="15"/>
      <c r="K759" s="134"/>
    </row>
    <row r="760" spans="1:11" x14ac:dyDescent="0.15">
      <c r="A760" s="15"/>
      <c r="B760" s="15"/>
      <c r="C760" s="15"/>
      <c r="D760" s="15"/>
      <c r="E760" s="134"/>
      <c r="F760" s="15"/>
      <c r="G760" s="15"/>
      <c r="H760" s="15"/>
      <c r="I760" s="15"/>
      <c r="J760" s="15"/>
      <c r="K760" s="134"/>
    </row>
    <row r="761" spans="1:11" x14ac:dyDescent="0.15">
      <c r="A761" s="15"/>
      <c r="B761" s="15"/>
      <c r="C761" s="15"/>
      <c r="D761" s="15"/>
      <c r="E761" s="134"/>
      <c r="F761" s="15"/>
      <c r="G761" s="15"/>
      <c r="H761" s="15"/>
      <c r="I761" s="15"/>
      <c r="J761" s="15"/>
      <c r="K761" s="134"/>
    </row>
    <row r="762" spans="1:11" x14ac:dyDescent="0.15">
      <c r="A762" s="15"/>
      <c r="B762" s="15"/>
      <c r="C762" s="15"/>
      <c r="D762" s="15"/>
      <c r="E762" s="134"/>
      <c r="F762" s="15"/>
      <c r="G762" s="15"/>
      <c r="H762" s="15"/>
      <c r="I762" s="15"/>
      <c r="J762" s="15"/>
      <c r="K762" s="134"/>
    </row>
    <row r="763" spans="1:11" x14ac:dyDescent="0.15">
      <c r="A763" s="15"/>
      <c r="B763" s="15"/>
      <c r="C763" s="15"/>
      <c r="D763" s="15"/>
      <c r="E763" s="134"/>
      <c r="F763" s="15"/>
      <c r="G763" s="15"/>
      <c r="H763" s="15"/>
      <c r="I763" s="15"/>
      <c r="J763" s="15"/>
      <c r="K763" s="134"/>
    </row>
    <row r="764" spans="1:11" x14ac:dyDescent="0.15">
      <c r="A764" s="15"/>
      <c r="B764" s="15"/>
      <c r="C764" s="15"/>
      <c r="D764" s="15"/>
      <c r="E764" s="134"/>
      <c r="F764" s="15"/>
      <c r="G764" s="15"/>
      <c r="H764" s="15"/>
      <c r="I764" s="15"/>
      <c r="J764" s="15"/>
      <c r="K764" s="134"/>
    </row>
    <row r="765" spans="1:11" x14ac:dyDescent="0.15">
      <c r="A765" s="15"/>
      <c r="B765" s="15"/>
      <c r="C765" s="15"/>
      <c r="D765" s="15"/>
      <c r="E765" s="134"/>
      <c r="F765" s="15"/>
      <c r="G765" s="15"/>
      <c r="H765" s="15"/>
      <c r="I765" s="15"/>
      <c r="J765" s="15"/>
      <c r="K765" s="134"/>
    </row>
    <row r="766" spans="1:11" x14ac:dyDescent="0.15">
      <c r="A766" s="15"/>
      <c r="B766" s="15"/>
      <c r="C766" s="15"/>
      <c r="D766" s="15"/>
      <c r="E766" s="134"/>
      <c r="F766" s="15"/>
      <c r="G766" s="15"/>
      <c r="H766" s="15"/>
      <c r="I766" s="15"/>
      <c r="J766" s="15"/>
      <c r="K766" s="134"/>
    </row>
    <row r="767" spans="1:11" x14ac:dyDescent="0.15">
      <c r="A767" s="15"/>
      <c r="B767" s="15"/>
      <c r="C767" s="15"/>
      <c r="D767" s="15"/>
      <c r="E767" s="134"/>
      <c r="F767" s="15"/>
      <c r="G767" s="15"/>
      <c r="H767" s="15"/>
      <c r="I767" s="15"/>
      <c r="J767" s="15"/>
      <c r="K767" s="134"/>
    </row>
    <row r="768" spans="1:11" x14ac:dyDescent="0.15">
      <c r="A768" s="15"/>
      <c r="B768" s="15"/>
      <c r="C768" s="15"/>
      <c r="D768" s="15"/>
      <c r="E768" s="134"/>
      <c r="F768" s="15"/>
      <c r="G768" s="15"/>
      <c r="H768" s="15"/>
      <c r="I768" s="15"/>
      <c r="J768" s="15"/>
      <c r="K768" s="134"/>
    </row>
    <row r="769" spans="1:11" x14ac:dyDescent="0.15">
      <c r="A769" s="15"/>
      <c r="B769" s="15"/>
      <c r="C769" s="15"/>
      <c r="D769" s="15"/>
      <c r="E769" s="134"/>
      <c r="F769" s="15"/>
      <c r="G769" s="15"/>
      <c r="H769" s="15"/>
      <c r="I769" s="15"/>
      <c r="J769" s="15"/>
      <c r="K769" s="134"/>
    </row>
    <row r="770" spans="1:11" x14ac:dyDescent="0.15">
      <c r="A770" s="15"/>
      <c r="B770" s="15"/>
      <c r="C770" s="15"/>
      <c r="D770" s="15"/>
      <c r="E770" s="134"/>
      <c r="F770" s="15"/>
      <c r="G770" s="15"/>
      <c r="H770" s="15"/>
      <c r="I770" s="15"/>
      <c r="J770" s="15"/>
      <c r="K770" s="134"/>
    </row>
    <row r="771" spans="1:11" x14ac:dyDescent="0.15">
      <c r="A771" s="15"/>
      <c r="B771" s="15"/>
      <c r="C771" s="15"/>
      <c r="D771" s="15"/>
      <c r="E771" s="134"/>
      <c r="F771" s="15"/>
      <c r="G771" s="15"/>
      <c r="H771" s="15"/>
      <c r="I771" s="15"/>
      <c r="J771" s="15"/>
      <c r="K771" s="134"/>
    </row>
    <row r="772" spans="1:11" x14ac:dyDescent="0.15">
      <c r="A772" s="15"/>
      <c r="B772" s="15"/>
      <c r="C772" s="15"/>
      <c r="D772" s="15"/>
      <c r="E772" s="134"/>
      <c r="F772" s="15"/>
      <c r="G772" s="15"/>
      <c r="H772" s="15"/>
      <c r="I772" s="15"/>
      <c r="J772" s="15"/>
      <c r="K772" s="134"/>
    </row>
    <row r="773" spans="1:11" x14ac:dyDescent="0.15">
      <c r="A773" s="15"/>
      <c r="B773" s="15"/>
      <c r="C773" s="15"/>
      <c r="D773" s="15"/>
      <c r="E773" s="134"/>
      <c r="F773" s="15"/>
      <c r="G773" s="15"/>
      <c r="H773" s="15"/>
      <c r="I773" s="15"/>
      <c r="J773" s="15"/>
      <c r="K773" s="134"/>
    </row>
    <row r="774" spans="1:11" x14ac:dyDescent="0.15">
      <c r="A774" s="15"/>
      <c r="B774" s="15"/>
      <c r="C774" s="15"/>
      <c r="D774" s="15"/>
      <c r="E774" s="134"/>
      <c r="F774" s="15"/>
      <c r="G774" s="15"/>
      <c r="H774" s="15"/>
      <c r="I774" s="15"/>
      <c r="J774" s="15"/>
      <c r="K774" s="134"/>
    </row>
    <row r="775" spans="1:11" x14ac:dyDescent="0.15">
      <c r="A775" s="15"/>
      <c r="B775" s="15"/>
      <c r="C775" s="15"/>
      <c r="D775" s="15"/>
      <c r="E775" s="134"/>
      <c r="F775" s="15"/>
      <c r="G775" s="15"/>
      <c r="H775" s="15"/>
      <c r="I775" s="15"/>
      <c r="J775" s="15"/>
      <c r="K775" s="134"/>
    </row>
    <row r="776" spans="1:11" x14ac:dyDescent="0.15">
      <c r="A776" s="15"/>
      <c r="B776" s="15"/>
      <c r="C776" s="15"/>
      <c r="D776" s="15"/>
      <c r="E776" s="134"/>
      <c r="F776" s="15"/>
      <c r="G776" s="15"/>
      <c r="H776" s="15"/>
      <c r="I776" s="15"/>
      <c r="J776" s="15"/>
      <c r="K776" s="134"/>
    </row>
    <row r="777" spans="1:11" x14ac:dyDescent="0.15">
      <c r="A777" s="15"/>
      <c r="B777" s="15"/>
      <c r="C777" s="15"/>
      <c r="D777" s="15"/>
      <c r="E777" s="134"/>
      <c r="F777" s="15"/>
      <c r="G777" s="15"/>
      <c r="H777" s="15"/>
      <c r="I777" s="15"/>
      <c r="J777" s="15"/>
      <c r="K777" s="134"/>
    </row>
    <row r="778" spans="1:11" x14ac:dyDescent="0.15">
      <c r="A778" s="15"/>
      <c r="B778" s="15"/>
      <c r="C778" s="15"/>
      <c r="D778" s="15"/>
      <c r="E778" s="134"/>
      <c r="F778" s="15"/>
      <c r="G778" s="15"/>
      <c r="H778" s="15"/>
      <c r="I778" s="15"/>
      <c r="J778" s="15"/>
      <c r="K778" s="134"/>
    </row>
    <row r="779" spans="1:11" x14ac:dyDescent="0.15">
      <c r="A779" s="15"/>
      <c r="B779" s="15"/>
      <c r="C779" s="15"/>
      <c r="D779" s="15"/>
      <c r="E779" s="134"/>
      <c r="F779" s="15"/>
      <c r="G779" s="15"/>
      <c r="H779" s="15"/>
      <c r="I779" s="15"/>
      <c r="J779" s="15"/>
      <c r="K779" s="134"/>
    </row>
    <row r="780" spans="1:11" x14ac:dyDescent="0.15">
      <c r="A780" s="15"/>
      <c r="B780" s="15"/>
      <c r="C780" s="15"/>
      <c r="D780" s="15"/>
      <c r="E780" s="134"/>
      <c r="F780" s="15"/>
      <c r="G780" s="15"/>
      <c r="H780" s="15"/>
      <c r="I780" s="15"/>
      <c r="J780" s="15"/>
      <c r="K780" s="134"/>
    </row>
    <row r="781" spans="1:11" x14ac:dyDescent="0.15">
      <c r="A781" s="15"/>
      <c r="B781" s="15"/>
      <c r="C781" s="15"/>
      <c r="D781" s="15"/>
      <c r="E781" s="134"/>
      <c r="F781" s="15"/>
      <c r="G781" s="15"/>
      <c r="H781" s="15"/>
      <c r="I781" s="15"/>
      <c r="J781" s="15"/>
      <c r="K781" s="134"/>
    </row>
    <row r="782" spans="1:11" x14ac:dyDescent="0.15">
      <c r="A782" s="15"/>
      <c r="B782" s="15"/>
      <c r="C782" s="15"/>
      <c r="D782" s="15"/>
      <c r="E782" s="134"/>
      <c r="F782" s="15"/>
      <c r="G782" s="15"/>
      <c r="H782" s="15"/>
      <c r="I782" s="15"/>
      <c r="J782" s="15"/>
      <c r="K782" s="134"/>
    </row>
    <row r="783" spans="1:11" x14ac:dyDescent="0.15">
      <c r="A783" s="15"/>
      <c r="B783" s="15"/>
      <c r="C783" s="15"/>
      <c r="D783" s="15"/>
      <c r="E783" s="134"/>
      <c r="F783" s="15"/>
      <c r="G783" s="15"/>
      <c r="H783" s="15"/>
      <c r="I783" s="15"/>
      <c r="J783" s="15"/>
      <c r="K783" s="134"/>
    </row>
    <row r="784" spans="1:11" x14ac:dyDescent="0.15">
      <c r="A784" s="15"/>
      <c r="B784" s="15"/>
      <c r="C784" s="15"/>
      <c r="D784" s="15"/>
      <c r="E784" s="134"/>
      <c r="F784" s="15"/>
      <c r="G784" s="15"/>
      <c r="H784" s="15"/>
      <c r="I784" s="15"/>
      <c r="J784" s="15"/>
      <c r="K784" s="134"/>
    </row>
    <row r="785" spans="1:11" x14ac:dyDescent="0.15">
      <c r="A785" s="15"/>
      <c r="B785" s="15"/>
      <c r="C785" s="15"/>
      <c r="D785" s="15"/>
      <c r="E785" s="134"/>
      <c r="F785" s="15"/>
      <c r="G785" s="15"/>
      <c r="H785" s="15"/>
      <c r="I785" s="15"/>
      <c r="J785" s="15"/>
      <c r="K785" s="134"/>
    </row>
    <row r="786" spans="1:11" x14ac:dyDescent="0.15">
      <c r="A786" s="15"/>
      <c r="B786" s="15"/>
      <c r="C786" s="15"/>
      <c r="D786" s="15"/>
      <c r="E786" s="134"/>
      <c r="F786" s="15"/>
      <c r="G786" s="15"/>
      <c r="H786" s="15"/>
      <c r="I786" s="15"/>
      <c r="J786" s="15"/>
      <c r="K786" s="134"/>
    </row>
    <row r="787" spans="1:11" x14ac:dyDescent="0.15">
      <c r="A787" s="15"/>
      <c r="B787" s="15"/>
      <c r="C787" s="15"/>
      <c r="D787" s="15"/>
      <c r="E787" s="134"/>
      <c r="F787" s="15"/>
      <c r="G787" s="15"/>
      <c r="H787" s="15"/>
      <c r="I787" s="15"/>
      <c r="J787" s="15"/>
      <c r="K787" s="134"/>
    </row>
    <row r="788" spans="1:11" x14ac:dyDescent="0.15">
      <c r="A788" s="15"/>
      <c r="B788" s="15"/>
      <c r="C788" s="15"/>
      <c r="D788" s="15"/>
      <c r="E788" s="134"/>
      <c r="F788" s="15"/>
      <c r="G788" s="15"/>
      <c r="H788" s="15"/>
      <c r="I788" s="15"/>
      <c r="J788" s="15"/>
      <c r="K788" s="134"/>
    </row>
    <row r="789" spans="1:11" x14ac:dyDescent="0.15">
      <c r="A789" s="15"/>
      <c r="B789" s="15"/>
      <c r="C789" s="15"/>
      <c r="D789" s="15"/>
      <c r="E789" s="134"/>
      <c r="F789" s="15"/>
      <c r="G789" s="15"/>
      <c r="H789" s="15"/>
      <c r="I789" s="15"/>
      <c r="J789" s="15"/>
      <c r="K789" s="134"/>
    </row>
    <row r="790" spans="1:11" x14ac:dyDescent="0.15">
      <c r="A790" s="15"/>
      <c r="B790" s="15"/>
      <c r="C790" s="15"/>
      <c r="D790" s="15"/>
      <c r="E790" s="134"/>
      <c r="F790" s="15"/>
      <c r="G790" s="15"/>
      <c r="H790" s="15"/>
      <c r="I790" s="15"/>
      <c r="J790" s="15"/>
      <c r="K790" s="134"/>
    </row>
    <row r="791" spans="1:11" x14ac:dyDescent="0.15">
      <c r="A791" s="15"/>
      <c r="B791" s="15"/>
      <c r="C791" s="15"/>
      <c r="D791" s="15"/>
      <c r="E791" s="134"/>
      <c r="F791" s="15"/>
      <c r="G791" s="15"/>
      <c r="H791" s="15"/>
      <c r="I791" s="15"/>
      <c r="J791" s="15"/>
      <c r="K791" s="134"/>
    </row>
    <row r="792" spans="1:11" x14ac:dyDescent="0.15">
      <c r="A792" s="15"/>
      <c r="B792" s="15"/>
      <c r="C792" s="15"/>
      <c r="D792" s="15"/>
      <c r="E792" s="134"/>
      <c r="F792" s="15"/>
      <c r="G792" s="15"/>
      <c r="H792" s="15"/>
      <c r="I792" s="15"/>
      <c r="J792" s="15"/>
      <c r="K792" s="134"/>
    </row>
    <row r="793" spans="1:11" x14ac:dyDescent="0.15">
      <c r="A793" s="15"/>
      <c r="B793" s="15"/>
      <c r="C793" s="15"/>
      <c r="D793" s="15"/>
      <c r="E793" s="134"/>
      <c r="F793" s="15"/>
      <c r="G793" s="15"/>
      <c r="H793" s="15"/>
      <c r="I793" s="15"/>
      <c r="J793" s="15"/>
      <c r="K793" s="134"/>
    </row>
    <row r="794" spans="1:11" x14ac:dyDescent="0.15">
      <c r="A794" s="15"/>
      <c r="B794" s="15"/>
      <c r="C794" s="15"/>
      <c r="D794" s="15"/>
      <c r="E794" s="134"/>
      <c r="F794" s="15"/>
      <c r="G794" s="15"/>
      <c r="H794" s="15"/>
      <c r="I794" s="15"/>
      <c r="J794" s="15"/>
      <c r="K794" s="134"/>
    </row>
    <row r="795" spans="1:11" x14ac:dyDescent="0.15">
      <c r="A795" s="15"/>
      <c r="B795" s="15"/>
      <c r="C795" s="15"/>
      <c r="D795" s="15"/>
      <c r="E795" s="134"/>
      <c r="F795" s="15"/>
      <c r="G795" s="15"/>
      <c r="H795" s="15"/>
      <c r="I795" s="15"/>
      <c r="J795" s="15"/>
      <c r="K795" s="134"/>
    </row>
    <row r="796" spans="1:11" x14ac:dyDescent="0.15">
      <c r="A796" s="15"/>
      <c r="B796" s="15"/>
      <c r="C796" s="15"/>
      <c r="D796" s="15"/>
      <c r="E796" s="134"/>
      <c r="F796" s="15"/>
      <c r="G796" s="15"/>
      <c r="H796" s="15"/>
      <c r="I796" s="15"/>
      <c r="J796" s="15"/>
      <c r="K796" s="134"/>
    </row>
    <row r="797" spans="1:11" x14ac:dyDescent="0.15">
      <c r="A797" s="15"/>
      <c r="B797" s="15"/>
      <c r="C797" s="15"/>
      <c r="D797" s="15"/>
      <c r="E797" s="134"/>
      <c r="F797" s="15"/>
      <c r="G797" s="15"/>
      <c r="H797" s="15"/>
      <c r="I797" s="15"/>
      <c r="J797" s="15"/>
      <c r="K797" s="134"/>
    </row>
    <row r="798" spans="1:11" x14ac:dyDescent="0.15">
      <c r="A798" s="15"/>
      <c r="B798" s="15"/>
      <c r="C798" s="15"/>
      <c r="D798" s="15"/>
      <c r="E798" s="134"/>
      <c r="F798" s="15"/>
      <c r="G798" s="15"/>
      <c r="H798" s="15"/>
      <c r="I798" s="15"/>
      <c r="J798" s="15"/>
      <c r="K798" s="134"/>
    </row>
    <row r="799" spans="1:11" x14ac:dyDescent="0.15">
      <c r="A799" s="15"/>
      <c r="B799" s="15"/>
      <c r="C799" s="15"/>
      <c r="D799" s="15"/>
      <c r="E799" s="134"/>
      <c r="F799" s="15"/>
      <c r="G799" s="15"/>
      <c r="H799" s="15"/>
      <c r="I799" s="15"/>
      <c r="J799" s="15"/>
      <c r="K799" s="134"/>
    </row>
    <row r="800" spans="1:11" x14ac:dyDescent="0.15">
      <c r="A800" s="15"/>
      <c r="B800" s="15"/>
      <c r="C800" s="15"/>
      <c r="D800" s="15"/>
      <c r="E800" s="134"/>
      <c r="F800" s="15"/>
      <c r="G800" s="15"/>
      <c r="H800" s="15"/>
      <c r="I800" s="15"/>
      <c r="J800" s="15"/>
      <c r="K800" s="134"/>
    </row>
    <row r="801" spans="1:11" x14ac:dyDescent="0.15">
      <c r="A801" s="15"/>
      <c r="B801" s="15"/>
      <c r="C801" s="15"/>
      <c r="D801" s="15"/>
      <c r="E801" s="134"/>
      <c r="F801" s="15"/>
      <c r="G801" s="15"/>
      <c r="H801" s="15"/>
      <c r="I801" s="15"/>
      <c r="J801" s="15"/>
      <c r="K801" s="134"/>
    </row>
    <row r="802" spans="1:11" x14ac:dyDescent="0.15">
      <c r="A802" s="15"/>
      <c r="B802" s="15"/>
      <c r="C802" s="15"/>
      <c r="D802" s="15"/>
      <c r="E802" s="134"/>
      <c r="F802" s="15"/>
      <c r="G802" s="15"/>
      <c r="H802" s="15"/>
      <c r="I802" s="15"/>
      <c r="J802" s="15"/>
      <c r="K802" s="134"/>
    </row>
    <row r="803" spans="1:11" x14ac:dyDescent="0.15">
      <c r="A803" s="15"/>
      <c r="B803" s="15"/>
      <c r="C803" s="15"/>
      <c r="D803" s="15"/>
      <c r="E803" s="134"/>
      <c r="F803" s="15"/>
      <c r="G803" s="15"/>
      <c r="H803" s="15"/>
      <c r="I803" s="15"/>
      <c r="J803" s="15"/>
      <c r="K803" s="134"/>
    </row>
    <row r="804" spans="1:11" x14ac:dyDescent="0.15">
      <c r="A804" s="15"/>
      <c r="B804" s="15"/>
      <c r="C804" s="15"/>
      <c r="D804" s="15"/>
      <c r="E804" s="134"/>
      <c r="F804" s="15"/>
      <c r="G804" s="15"/>
      <c r="H804" s="15"/>
      <c r="I804" s="15"/>
      <c r="J804" s="15"/>
      <c r="K804" s="134"/>
    </row>
    <row r="805" spans="1:11" x14ac:dyDescent="0.15">
      <c r="A805" s="15"/>
      <c r="B805" s="15"/>
      <c r="C805" s="15"/>
      <c r="D805" s="15"/>
      <c r="E805" s="134"/>
      <c r="F805" s="15"/>
      <c r="G805" s="15"/>
      <c r="H805" s="15"/>
      <c r="I805" s="15"/>
      <c r="J805" s="15"/>
      <c r="K805" s="134"/>
    </row>
    <row r="806" spans="1:11" x14ac:dyDescent="0.15">
      <c r="A806" s="15"/>
      <c r="B806" s="15"/>
      <c r="C806" s="15"/>
      <c r="D806" s="15"/>
      <c r="E806" s="134"/>
      <c r="F806" s="15"/>
      <c r="G806" s="15"/>
      <c r="H806" s="15"/>
      <c r="I806" s="15"/>
      <c r="J806" s="15"/>
      <c r="K806" s="134"/>
    </row>
    <row r="807" spans="1:11" x14ac:dyDescent="0.15">
      <c r="A807" s="15"/>
      <c r="B807" s="15"/>
      <c r="C807" s="15"/>
      <c r="D807" s="15"/>
      <c r="E807" s="134"/>
      <c r="F807" s="15"/>
      <c r="G807" s="15"/>
      <c r="H807" s="15"/>
      <c r="I807" s="15"/>
      <c r="J807" s="15"/>
      <c r="K807" s="134"/>
    </row>
    <row r="808" spans="1:11" x14ac:dyDescent="0.15">
      <c r="A808" s="15"/>
      <c r="B808" s="15"/>
      <c r="C808" s="15"/>
      <c r="D808" s="15"/>
      <c r="E808" s="134"/>
      <c r="F808" s="15"/>
      <c r="G808" s="15"/>
      <c r="H808" s="15"/>
      <c r="I808" s="15"/>
      <c r="J808" s="15"/>
      <c r="K808" s="134"/>
    </row>
    <row r="809" spans="1:11" x14ac:dyDescent="0.15">
      <c r="A809" s="15"/>
      <c r="B809" s="15"/>
      <c r="C809" s="15"/>
      <c r="D809" s="15"/>
      <c r="E809" s="134"/>
      <c r="F809" s="15"/>
      <c r="G809" s="15"/>
      <c r="H809" s="15"/>
      <c r="I809" s="15"/>
      <c r="J809" s="15"/>
      <c r="K809" s="134"/>
    </row>
    <row r="810" spans="1:11" x14ac:dyDescent="0.15">
      <c r="A810" s="15"/>
      <c r="B810" s="15"/>
      <c r="C810" s="15"/>
      <c r="D810" s="15"/>
      <c r="E810" s="134"/>
      <c r="F810" s="15"/>
      <c r="G810" s="15"/>
      <c r="H810" s="15"/>
      <c r="I810" s="15"/>
      <c r="J810" s="15"/>
      <c r="K810" s="134"/>
    </row>
    <row r="811" spans="1:11" x14ac:dyDescent="0.15">
      <c r="A811" s="15"/>
      <c r="B811" s="15"/>
      <c r="C811" s="15"/>
      <c r="D811" s="15"/>
      <c r="E811" s="134"/>
      <c r="F811" s="15"/>
      <c r="G811" s="15"/>
      <c r="H811" s="15"/>
      <c r="I811" s="15"/>
      <c r="J811" s="15"/>
      <c r="K811" s="134"/>
    </row>
    <row r="812" spans="1:11" x14ac:dyDescent="0.15">
      <c r="A812" s="15"/>
      <c r="B812" s="15"/>
      <c r="C812" s="15"/>
      <c r="D812" s="15"/>
      <c r="E812" s="134"/>
      <c r="F812" s="15"/>
      <c r="G812" s="15"/>
      <c r="H812" s="15"/>
      <c r="I812" s="15"/>
      <c r="J812" s="15"/>
      <c r="K812" s="134"/>
    </row>
    <row r="813" spans="1:11" x14ac:dyDescent="0.15">
      <c r="A813" s="15"/>
      <c r="B813" s="15"/>
      <c r="C813" s="15"/>
      <c r="D813" s="15"/>
      <c r="E813" s="134"/>
      <c r="F813" s="15"/>
      <c r="G813" s="15"/>
      <c r="H813" s="15"/>
      <c r="I813" s="15"/>
      <c r="J813" s="15"/>
      <c r="K813" s="134"/>
    </row>
    <row r="814" spans="1:11" x14ac:dyDescent="0.15">
      <c r="A814" s="15"/>
      <c r="B814" s="15"/>
      <c r="C814" s="15"/>
      <c r="D814" s="15"/>
      <c r="E814" s="134"/>
      <c r="F814" s="15"/>
      <c r="G814" s="15"/>
      <c r="H814" s="15"/>
      <c r="I814" s="15"/>
      <c r="J814" s="15"/>
      <c r="K814" s="134"/>
    </row>
    <row r="815" spans="1:11" x14ac:dyDescent="0.15">
      <c r="A815" s="15"/>
      <c r="B815" s="15"/>
      <c r="C815" s="15"/>
      <c r="D815" s="15"/>
      <c r="E815" s="134"/>
      <c r="F815" s="15"/>
      <c r="G815" s="15"/>
      <c r="H815" s="15"/>
      <c r="I815" s="15"/>
      <c r="J815" s="15"/>
      <c r="K815" s="134"/>
    </row>
    <row r="816" spans="1:11" x14ac:dyDescent="0.15">
      <c r="A816" s="15"/>
      <c r="B816" s="15"/>
      <c r="C816" s="15"/>
      <c r="D816" s="15"/>
      <c r="E816" s="134"/>
      <c r="F816" s="15"/>
      <c r="G816" s="15"/>
      <c r="H816" s="15"/>
      <c r="I816" s="15"/>
      <c r="J816" s="15"/>
      <c r="K816" s="134"/>
    </row>
    <row r="817" spans="1:11" x14ac:dyDescent="0.15">
      <c r="A817" s="15"/>
      <c r="B817" s="15"/>
      <c r="C817" s="15"/>
      <c r="D817" s="15"/>
      <c r="E817" s="134"/>
      <c r="F817" s="15"/>
      <c r="G817" s="15"/>
      <c r="H817" s="15"/>
      <c r="I817" s="15"/>
      <c r="J817" s="15"/>
      <c r="K817" s="134"/>
    </row>
    <row r="818" spans="1:11" x14ac:dyDescent="0.15">
      <c r="A818" s="15"/>
      <c r="B818" s="15"/>
      <c r="C818" s="15"/>
      <c r="D818" s="15"/>
      <c r="E818" s="134"/>
      <c r="F818" s="15"/>
      <c r="G818" s="15"/>
      <c r="H818" s="15"/>
      <c r="I818" s="15"/>
      <c r="J818" s="15"/>
      <c r="K818" s="134"/>
    </row>
    <row r="819" spans="1:11" x14ac:dyDescent="0.15">
      <c r="A819" s="15"/>
      <c r="B819" s="15"/>
      <c r="C819" s="15"/>
      <c r="D819" s="15"/>
      <c r="E819" s="134"/>
      <c r="F819" s="15"/>
      <c r="G819" s="15"/>
      <c r="H819" s="15"/>
      <c r="I819" s="15"/>
      <c r="J819" s="15"/>
      <c r="K819" s="134"/>
    </row>
    <row r="820" spans="1:11" x14ac:dyDescent="0.15">
      <c r="A820" s="15"/>
      <c r="B820" s="15"/>
      <c r="C820" s="15"/>
      <c r="D820" s="15"/>
      <c r="E820" s="134"/>
      <c r="F820" s="15"/>
      <c r="G820" s="15"/>
      <c r="H820" s="15"/>
      <c r="I820" s="15"/>
      <c r="J820" s="15"/>
      <c r="K820" s="134"/>
    </row>
    <row r="821" spans="1:11" x14ac:dyDescent="0.15">
      <c r="A821" s="15"/>
      <c r="B821" s="15"/>
      <c r="C821" s="15"/>
      <c r="D821" s="15"/>
      <c r="E821" s="134"/>
      <c r="F821" s="15"/>
      <c r="G821" s="15"/>
      <c r="H821" s="15"/>
      <c r="I821" s="15"/>
      <c r="J821" s="15"/>
      <c r="K821" s="134"/>
    </row>
    <row r="822" spans="1:11" x14ac:dyDescent="0.15">
      <c r="A822" s="15"/>
      <c r="B822" s="15"/>
      <c r="C822" s="15"/>
      <c r="D822" s="15"/>
      <c r="E822" s="134"/>
      <c r="F822" s="15"/>
      <c r="G822" s="15"/>
      <c r="H822" s="15"/>
      <c r="I822" s="15"/>
      <c r="J822" s="15"/>
      <c r="K822" s="134"/>
    </row>
    <row r="823" spans="1:11" x14ac:dyDescent="0.15">
      <c r="A823" s="15"/>
      <c r="B823" s="15"/>
      <c r="C823" s="15"/>
      <c r="D823" s="15"/>
      <c r="E823" s="134"/>
      <c r="F823" s="15"/>
      <c r="G823" s="15"/>
      <c r="H823" s="15"/>
      <c r="I823" s="15"/>
      <c r="J823" s="15"/>
      <c r="K823" s="134"/>
    </row>
    <row r="824" spans="1:11" x14ac:dyDescent="0.15">
      <c r="A824" s="15"/>
      <c r="B824" s="15"/>
      <c r="C824" s="15"/>
      <c r="D824" s="15"/>
      <c r="E824" s="134"/>
      <c r="F824" s="15"/>
      <c r="G824" s="15"/>
      <c r="H824" s="15"/>
      <c r="I824" s="15"/>
      <c r="J824" s="15"/>
      <c r="K824" s="134"/>
    </row>
    <row r="825" spans="1:11" x14ac:dyDescent="0.15">
      <c r="A825" s="15"/>
      <c r="B825" s="15"/>
      <c r="C825" s="15"/>
      <c r="D825" s="15"/>
      <c r="E825" s="134"/>
      <c r="F825" s="15"/>
      <c r="G825" s="15"/>
      <c r="H825" s="15"/>
      <c r="I825" s="15"/>
      <c r="J825" s="15"/>
      <c r="K825" s="134"/>
    </row>
    <row r="826" spans="1:11" x14ac:dyDescent="0.15">
      <c r="A826" s="15"/>
      <c r="B826" s="15"/>
      <c r="C826" s="15"/>
      <c r="D826" s="15"/>
      <c r="E826" s="134"/>
      <c r="F826" s="15"/>
      <c r="G826" s="15"/>
      <c r="H826" s="15"/>
      <c r="I826" s="15"/>
      <c r="J826" s="15"/>
      <c r="K826" s="134"/>
    </row>
    <row r="827" spans="1:11" x14ac:dyDescent="0.15">
      <c r="A827" s="15"/>
      <c r="B827" s="15"/>
      <c r="C827" s="15"/>
      <c r="D827" s="15"/>
      <c r="E827" s="134"/>
      <c r="F827" s="15"/>
      <c r="G827" s="15"/>
      <c r="H827" s="15"/>
      <c r="I827" s="15"/>
      <c r="J827" s="15"/>
      <c r="K827" s="134"/>
    </row>
    <row r="828" spans="1:11" x14ac:dyDescent="0.15">
      <c r="A828" s="15"/>
      <c r="B828" s="15"/>
      <c r="C828" s="15"/>
      <c r="D828" s="15"/>
      <c r="E828" s="134"/>
      <c r="F828" s="15"/>
      <c r="G828" s="15"/>
      <c r="H828" s="15"/>
      <c r="I828" s="15"/>
      <c r="J828" s="15"/>
      <c r="K828" s="134"/>
    </row>
    <row r="829" spans="1:11" x14ac:dyDescent="0.15">
      <c r="A829" s="15"/>
      <c r="B829" s="15"/>
      <c r="C829" s="15"/>
      <c r="D829" s="15"/>
      <c r="E829" s="134"/>
      <c r="F829" s="15"/>
      <c r="G829" s="15"/>
      <c r="H829" s="15"/>
      <c r="I829" s="15"/>
      <c r="J829" s="15"/>
      <c r="K829" s="134"/>
    </row>
    <row r="830" spans="1:11" x14ac:dyDescent="0.15">
      <c r="A830" s="15"/>
      <c r="B830" s="15"/>
      <c r="C830" s="15"/>
      <c r="D830" s="15"/>
      <c r="E830" s="134"/>
      <c r="F830" s="15"/>
      <c r="G830" s="15"/>
      <c r="H830" s="15"/>
      <c r="I830" s="15"/>
      <c r="J830" s="15"/>
      <c r="K830" s="134"/>
    </row>
    <row r="831" spans="1:11" x14ac:dyDescent="0.15">
      <c r="A831" s="15"/>
      <c r="B831" s="15"/>
      <c r="C831" s="15"/>
      <c r="D831" s="15"/>
      <c r="E831" s="134"/>
      <c r="F831" s="15"/>
      <c r="G831" s="15"/>
      <c r="H831" s="15"/>
      <c r="I831" s="15"/>
      <c r="J831" s="15"/>
      <c r="K831" s="134"/>
    </row>
    <row r="832" spans="1:11" x14ac:dyDescent="0.15">
      <c r="A832" s="15"/>
      <c r="B832" s="15"/>
      <c r="C832" s="15"/>
      <c r="D832" s="15"/>
      <c r="E832" s="134"/>
      <c r="F832" s="15"/>
      <c r="G832" s="15"/>
      <c r="H832" s="15"/>
      <c r="I832" s="15"/>
      <c r="J832" s="15"/>
      <c r="K832" s="134"/>
    </row>
    <row r="833" spans="1:11" x14ac:dyDescent="0.15">
      <c r="A833" s="15"/>
      <c r="B833" s="15"/>
      <c r="C833" s="15"/>
      <c r="D833" s="15"/>
      <c r="E833" s="134"/>
      <c r="F833" s="15"/>
      <c r="G833" s="15"/>
      <c r="H833" s="15"/>
      <c r="I833" s="15"/>
      <c r="J833" s="15"/>
      <c r="K833" s="134"/>
    </row>
    <row r="834" spans="1:11" x14ac:dyDescent="0.15">
      <c r="A834" s="15"/>
      <c r="B834" s="15"/>
      <c r="C834" s="15"/>
      <c r="D834" s="15"/>
      <c r="E834" s="134"/>
      <c r="F834" s="15"/>
      <c r="G834" s="15"/>
      <c r="H834" s="15"/>
      <c r="I834" s="15"/>
      <c r="J834" s="15"/>
      <c r="K834" s="134"/>
    </row>
    <row r="835" spans="1:11" x14ac:dyDescent="0.15">
      <c r="A835" s="15"/>
      <c r="B835" s="15"/>
      <c r="C835" s="15"/>
      <c r="D835" s="15"/>
      <c r="E835" s="134"/>
      <c r="F835" s="15"/>
      <c r="G835" s="15"/>
      <c r="H835" s="15"/>
      <c r="I835" s="15"/>
      <c r="J835" s="15"/>
      <c r="K835" s="134"/>
    </row>
    <row r="836" spans="1:11" x14ac:dyDescent="0.15">
      <c r="A836" s="15"/>
      <c r="B836" s="15"/>
      <c r="C836" s="15"/>
      <c r="D836" s="15"/>
      <c r="E836" s="134"/>
      <c r="F836" s="15"/>
      <c r="G836" s="15"/>
      <c r="H836" s="15"/>
      <c r="I836" s="15"/>
      <c r="J836" s="15"/>
      <c r="K836" s="134"/>
    </row>
    <row r="837" spans="1:11" x14ac:dyDescent="0.15">
      <c r="A837" s="15"/>
      <c r="B837" s="15"/>
      <c r="C837" s="15"/>
      <c r="D837" s="15"/>
      <c r="E837" s="134"/>
      <c r="F837" s="15"/>
      <c r="G837" s="15"/>
      <c r="H837" s="15"/>
      <c r="I837" s="15"/>
      <c r="J837" s="15"/>
      <c r="K837" s="134"/>
    </row>
    <row r="838" spans="1:11" x14ac:dyDescent="0.15">
      <c r="A838" s="15"/>
      <c r="B838" s="15"/>
      <c r="C838" s="15"/>
      <c r="D838" s="15"/>
      <c r="E838" s="134"/>
      <c r="F838" s="15"/>
      <c r="G838" s="15"/>
      <c r="H838" s="15"/>
      <c r="I838" s="15"/>
      <c r="J838" s="15"/>
      <c r="K838" s="134"/>
    </row>
    <row r="839" spans="1:11" x14ac:dyDescent="0.15">
      <c r="A839" s="15"/>
      <c r="B839" s="15"/>
      <c r="C839" s="15"/>
      <c r="D839" s="15"/>
      <c r="E839" s="134"/>
      <c r="F839" s="15"/>
      <c r="G839" s="15"/>
      <c r="H839" s="15"/>
      <c r="I839" s="15"/>
      <c r="J839" s="15"/>
      <c r="K839" s="134"/>
    </row>
    <row r="840" spans="1:11" x14ac:dyDescent="0.15">
      <c r="A840" s="15"/>
      <c r="B840" s="15"/>
      <c r="C840" s="15"/>
      <c r="D840" s="15"/>
      <c r="E840" s="134"/>
      <c r="F840" s="15"/>
      <c r="G840" s="15"/>
      <c r="H840" s="15"/>
      <c r="I840" s="15"/>
      <c r="J840" s="15"/>
      <c r="K840" s="134"/>
    </row>
    <row r="841" spans="1:11" x14ac:dyDescent="0.15">
      <c r="A841" s="15"/>
      <c r="B841" s="15"/>
      <c r="C841" s="15"/>
      <c r="D841" s="15"/>
      <c r="E841" s="134"/>
      <c r="F841" s="15"/>
      <c r="G841" s="15"/>
      <c r="H841" s="15"/>
      <c r="I841" s="15"/>
      <c r="J841" s="15"/>
      <c r="K841" s="134"/>
    </row>
    <row r="842" spans="1:11" x14ac:dyDescent="0.15">
      <c r="A842" s="15"/>
      <c r="B842" s="15"/>
      <c r="C842" s="15"/>
      <c r="D842" s="15"/>
      <c r="E842" s="134"/>
      <c r="F842" s="15"/>
      <c r="G842" s="15"/>
      <c r="H842" s="15"/>
      <c r="I842" s="15"/>
      <c r="J842" s="15"/>
      <c r="K842" s="134"/>
    </row>
    <row r="843" spans="1:11" x14ac:dyDescent="0.15">
      <c r="A843" s="15"/>
      <c r="B843" s="15"/>
      <c r="C843" s="15"/>
      <c r="D843" s="15"/>
      <c r="E843" s="134"/>
      <c r="F843" s="15"/>
      <c r="G843" s="15"/>
      <c r="H843" s="15"/>
      <c r="I843" s="15"/>
      <c r="J843" s="15"/>
      <c r="K843" s="134"/>
    </row>
    <row r="844" spans="1:11" x14ac:dyDescent="0.15">
      <c r="A844" s="15"/>
      <c r="B844" s="15"/>
      <c r="C844" s="15"/>
      <c r="D844" s="15"/>
      <c r="E844" s="134"/>
      <c r="F844" s="15"/>
      <c r="G844" s="15"/>
      <c r="H844" s="15"/>
      <c r="I844" s="15"/>
      <c r="J844" s="15"/>
      <c r="K844" s="134"/>
    </row>
    <row r="845" spans="1:11" x14ac:dyDescent="0.15">
      <c r="A845" s="15"/>
      <c r="B845" s="15"/>
      <c r="C845" s="15"/>
      <c r="D845" s="15"/>
      <c r="E845" s="134"/>
      <c r="F845" s="15"/>
      <c r="G845" s="15"/>
      <c r="H845" s="15"/>
      <c r="I845" s="15"/>
      <c r="J845" s="15"/>
      <c r="K845" s="134"/>
    </row>
    <row r="846" spans="1:11" x14ac:dyDescent="0.15">
      <c r="A846" s="15"/>
      <c r="B846" s="15"/>
      <c r="C846" s="15"/>
      <c r="D846" s="15"/>
      <c r="E846" s="134"/>
      <c r="F846" s="15"/>
      <c r="G846" s="15"/>
      <c r="H846" s="15"/>
      <c r="I846" s="15"/>
      <c r="J846" s="15"/>
      <c r="K846" s="134"/>
    </row>
    <row r="847" spans="1:11" x14ac:dyDescent="0.15">
      <c r="A847" s="15"/>
      <c r="B847" s="15"/>
      <c r="C847" s="15"/>
      <c r="D847" s="15"/>
      <c r="E847" s="134"/>
      <c r="F847" s="15"/>
      <c r="G847" s="15"/>
      <c r="H847" s="15"/>
      <c r="I847" s="15"/>
      <c r="J847" s="15"/>
      <c r="K847" s="134"/>
    </row>
    <row r="848" spans="1:11" x14ac:dyDescent="0.15">
      <c r="A848" s="15"/>
      <c r="B848" s="15"/>
      <c r="C848" s="15"/>
      <c r="D848" s="15"/>
      <c r="E848" s="134"/>
      <c r="F848" s="15"/>
      <c r="G848" s="15"/>
      <c r="H848" s="15"/>
      <c r="I848" s="15"/>
      <c r="J848" s="15"/>
      <c r="K848" s="134"/>
    </row>
    <row r="849" spans="1:11" x14ac:dyDescent="0.15">
      <c r="A849" s="15"/>
      <c r="B849" s="15"/>
      <c r="C849" s="15"/>
      <c r="D849" s="15"/>
      <c r="E849" s="134"/>
      <c r="F849" s="15"/>
      <c r="G849" s="15"/>
      <c r="H849" s="15"/>
      <c r="I849" s="15"/>
      <c r="J849" s="15"/>
      <c r="K849" s="134"/>
    </row>
    <row r="850" spans="1:11" x14ac:dyDescent="0.15">
      <c r="A850" s="15"/>
      <c r="B850" s="15"/>
      <c r="C850" s="15"/>
      <c r="D850" s="15"/>
      <c r="E850" s="134"/>
      <c r="F850" s="15"/>
      <c r="G850" s="15"/>
      <c r="H850" s="15"/>
      <c r="I850" s="15"/>
      <c r="J850" s="15"/>
      <c r="K850" s="134"/>
    </row>
    <row r="851" spans="1:11" x14ac:dyDescent="0.15">
      <c r="A851" s="15"/>
      <c r="B851" s="15"/>
      <c r="C851" s="15"/>
      <c r="D851" s="15"/>
      <c r="E851" s="134"/>
      <c r="F851" s="15"/>
      <c r="G851" s="15"/>
      <c r="H851" s="15"/>
      <c r="I851" s="15"/>
      <c r="J851" s="15"/>
      <c r="K851" s="134"/>
    </row>
    <row r="852" spans="1:11" x14ac:dyDescent="0.15">
      <c r="A852" s="15"/>
      <c r="B852" s="15"/>
      <c r="C852" s="15"/>
      <c r="D852" s="15"/>
      <c r="E852" s="134"/>
      <c r="F852" s="15"/>
      <c r="G852" s="15"/>
      <c r="H852" s="15"/>
      <c r="I852" s="15"/>
      <c r="J852" s="15"/>
      <c r="K852" s="134"/>
    </row>
    <row r="853" spans="1:11" x14ac:dyDescent="0.15">
      <c r="A853" s="15"/>
      <c r="B853" s="15"/>
      <c r="C853" s="15"/>
      <c r="D853" s="15"/>
      <c r="E853" s="134"/>
      <c r="F853" s="15"/>
      <c r="G853" s="15"/>
      <c r="H853" s="15"/>
      <c r="I853" s="15"/>
      <c r="J853" s="15"/>
      <c r="K853" s="134"/>
    </row>
    <row r="854" spans="1:11" x14ac:dyDescent="0.15">
      <c r="A854" s="15"/>
      <c r="B854" s="15"/>
      <c r="C854" s="15"/>
      <c r="D854" s="15"/>
      <c r="E854" s="134"/>
      <c r="F854" s="15"/>
      <c r="G854" s="15"/>
      <c r="H854" s="15"/>
      <c r="I854" s="15"/>
      <c r="J854" s="15"/>
      <c r="K854" s="134"/>
    </row>
    <row r="855" spans="1:11" x14ac:dyDescent="0.15">
      <c r="A855" s="15"/>
      <c r="B855" s="15"/>
      <c r="C855" s="15"/>
      <c r="D855" s="15"/>
      <c r="E855" s="134"/>
      <c r="F855" s="15"/>
      <c r="G855" s="15"/>
      <c r="H855" s="15"/>
      <c r="I855" s="15"/>
      <c r="J855" s="15"/>
      <c r="K855" s="134"/>
    </row>
    <row r="856" spans="1:11" x14ac:dyDescent="0.15">
      <c r="A856" s="15"/>
      <c r="B856" s="15"/>
      <c r="C856" s="15"/>
      <c r="D856" s="15"/>
      <c r="E856" s="134"/>
      <c r="F856" s="15"/>
      <c r="G856" s="15"/>
      <c r="H856" s="15"/>
      <c r="I856" s="15"/>
      <c r="J856" s="15"/>
      <c r="K856" s="134"/>
    </row>
    <row r="857" spans="1:11" x14ac:dyDescent="0.15">
      <c r="A857" s="15"/>
      <c r="B857" s="15"/>
      <c r="C857" s="15"/>
      <c r="D857" s="15"/>
      <c r="E857" s="134"/>
      <c r="F857" s="15"/>
      <c r="G857" s="15"/>
      <c r="H857" s="15"/>
      <c r="I857" s="15"/>
      <c r="J857" s="15"/>
      <c r="K857" s="134"/>
    </row>
    <row r="858" spans="1:11" x14ac:dyDescent="0.15">
      <c r="A858" s="15"/>
      <c r="B858" s="15"/>
      <c r="C858" s="15"/>
      <c r="D858" s="15"/>
      <c r="E858" s="134"/>
      <c r="F858" s="15"/>
      <c r="G858" s="15"/>
      <c r="H858" s="15"/>
      <c r="I858" s="15"/>
      <c r="J858" s="15"/>
      <c r="K858" s="134"/>
    </row>
    <row r="859" spans="1:11" x14ac:dyDescent="0.15">
      <c r="A859" s="15"/>
      <c r="B859" s="15"/>
      <c r="C859" s="15"/>
      <c r="D859" s="15"/>
      <c r="E859" s="134"/>
      <c r="F859" s="15"/>
      <c r="G859" s="15"/>
      <c r="H859" s="15"/>
      <c r="I859" s="15"/>
      <c r="J859" s="15"/>
      <c r="K859" s="134"/>
    </row>
    <row r="860" spans="1:11" x14ac:dyDescent="0.15">
      <c r="A860" s="15"/>
      <c r="B860" s="15"/>
      <c r="C860" s="15"/>
      <c r="D860" s="15"/>
      <c r="E860" s="134"/>
      <c r="F860" s="15"/>
      <c r="G860" s="15"/>
      <c r="H860" s="15"/>
      <c r="I860" s="15"/>
      <c r="J860" s="15"/>
      <c r="K860" s="134"/>
    </row>
    <row r="861" spans="1:11" x14ac:dyDescent="0.15">
      <c r="A861" s="15"/>
      <c r="B861" s="15"/>
      <c r="C861" s="15"/>
      <c r="D861" s="15"/>
      <c r="E861" s="134"/>
      <c r="F861" s="15"/>
      <c r="G861" s="15"/>
      <c r="H861" s="15"/>
      <c r="I861" s="15"/>
      <c r="J861" s="15"/>
      <c r="K861" s="134"/>
    </row>
    <row r="862" spans="1:11" x14ac:dyDescent="0.15">
      <c r="A862" s="15"/>
      <c r="B862" s="15"/>
      <c r="C862" s="15"/>
      <c r="D862" s="15"/>
      <c r="E862" s="134"/>
      <c r="F862" s="15"/>
      <c r="G862" s="15"/>
      <c r="H862" s="15"/>
      <c r="I862" s="15"/>
      <c r="J862" s="15"/>
      <c r="K862" s="134"/>
    </row>
    <row r="863" spans="1:11" x14ac:dyDescent="0.15">
      <c r="A863" s="15"/>
      <c r="B863" s="15"/>
      <c r="C863" s="15"/>
      <c r="D863" s="15"/>
      <c r="E863" s="134"/>
      <c r="F863" s="15"/>
      <c r="G863" s="15"/>
      <c r="H863" s="15"/>
      <c r="I863" s="15"/>
      <c r="J863" s="15"/>
      <c r="K863" s="134"/>
    </row>
    <row r="864" spans="1:11" x14ac:dyDescent="0.15">
      <c r="A864" s="15"/>
      <c r="B864" s="15"/>
      <c r="C864" s="15"/>
      <c r="D864" s="15"/>
      <c r="E864" s="134"/>
      <c r="F864" s="15"/>
      <c r="G864" s="15"/>
      <c r="H864" s="15"/>
      <c r="I864" s="15"/>
      <c r="J864" s="15"/>
      <c r="K864" s="134"/>
    </row>
    <row r="865" spans="1:11" x14ac:dyDescent="0.15">
      <c r="A865" s="15"/>
      <c r="B865" s="15"/>
      <c r="C865" s="15"/>
      <c r="D865" s="15"/>
      <c r="E865" s="134"/>
      <c r="F865" s="15"/>
      <c r="G865" s="15"/>
      <c r="H865" s="15"/>
      <c r="I865" s="15"/>
      <c r="J865" s="15"/>
      <c r="K865" s="134"/>
    </row>
    <row r="866" spans="1:11" x14ac:dyDescent="0.15">
      <c r="A866" s="15"/>
      <c r="B866" s="15"/>
      <c r="C866" s="15"/>
      <c r="D866" s="15"/>
      <c r="E866" s="134"/>
      <c r="F866" s="15"/>
      <c r="G866" s="15"/>
      <c r="H866" s="15"/>
      <c r="I866" s="15"/>
      <c r="J866" s="15"/>
      <c r="K866" s="134"/>
    </row>
    <row r="867" spans="1:11" x14ac:dyDescent="0.15">
      <c r="A867" s="15"/>
      <c r="B867" s="15"/>
      <c r="C867" s="15"/>
      <c r="D867" s="15"/>
      <c r="E867" s="134"/>
      <c r="F867" s="15"/>
      <c r="G867" s="15"/>
      <c r="H867" s="15"/>
      <c r="I867" s="15"/>
      <c r="J867" s="15"/>
      <c r="K867" s="134"/>
    </row>
    <row r="868" spans="1:11" x14ac:dyDescent="0.15">
      <c r="A868" s="15"/>
      <c r="B868" s="15"/>
      <c r="C868" s="15"/>
      <c r="D868" s="15"/>
      <c r="E868" s="134"/>
      <c r="F868" s="15"/>
      <c r="G868" s="15"/>
      <c r="H868" s="15"/>
      <c r="I868" s="15"/>
      <c r="J868" s="15"/>
      <c r="K868" s="134"/>
    </row>
    <row r="869" spans="1:11" x14ac:dyDescent="0.15">
      <c r="A869" s="15"/>
      <c r="B869" s="15"/>
      <c r="C869" s="15"/>
      <c r="D869" s="15"/>
      <c r="E869" s="134"/>
      <c r="F869" s="15"/>
      <c r="G869" s="15"/>
      <c r="H869" s="15"/>
      <c r="I869" s="15"/>
      <c r="J869" s="15"/>
      <c r="K869" s="134"/>
    </row>
    <row r="870" spans="1:11" x14ac:dyDescent="0.15">
      <c r="A870" s="15"/>
      <c r="B870" s="15"/>
      <c r="C870" s="15"/>
      <c r="D870" s="15"/>
      <c r="E870" s="134"/>
      <c r="F870" s="15"/>
      <c r="G870" s="15"/>
      <c r="H870" s="15"/>
      <c r="I870" s="15"/>
      <c r="J870" s="15"/>
      <c r="K870" s="134"/>
    </row>
    <row r="871" spans="1:11" x14ac:dyDescent="0.15">
      <c r="A871" s="15"/>
      <c r="B871" s="15"/>
      <c r="C871" s="15"/>
      <c r="D871" s="15"/>
      <c r="E871" s="134"/>
      <c r="F871" s="15"/>
      <c r="G871" s="15"/>
      <c r="H871" s="15"/>
      <c r="I871" s="15"/>
      <c r="J871" s="15"/>
      <c r="K871" s="134"/>
    </row>
    <row r="872" spans="1:11" x14ac:dyDescent="0.15">
      <c r="A872" s="15"/>
      <c r="B872" s="15"/>
      <c r="C872" s="15"/>
      <c r="D872" s="15"/>
      <c r="E872" s="134"/>
      <c r="F872" s="15"/>
      <c r="G872" s="15"/>
      <c r="H872" s="15"/>
      <c r="I872" s="15"/>
      <c r="J872" s="15"/>
      <c r="K872" s="134"/>
    </row>
    <row r="873" spans="1:11" x14ac:dyDescent="0.15">
      <c r="A873" s="15"/>
      <c r="B873" s="15"/>
      <c r="C873" s="15"/>
      <c r="D873" s="15"/>
      <c r="E873" s="134"/>
      <c r="F873" s="15"/>
      <c r="G873" s="15"/>
      <c r="H873" s="15"/>
      <c r="I873" s="15"/>
      <c r="J873" s="15"/>
      <c r="K873" s="134"/>
    </row>
    <row r="874" spans="1:11" x14ac:dyDescent="0.15">
      <c r="A874" s="15"/>
      <c r="B874" s="15"/>
      <c r="C874" s="15"/>
      <c r="D874" s="15"/>
      <c r="E874" s="134"/>
      <c r="F874" s="15"/>
      <c r="G874" s="15"/>
      <c r="H874" s="15"/>
      <c r="I874" s="15"/>
      <c r="J874" s="15"/>
      <c r="K874" s="134"/>
    </row>
    <row r="875" spans="1:11" x14ac:dyDescent="0.15">
      <c r="A875" s="15"/>
      <c r="B875" s="15"/>
      <c r="C875" s="15"/>
      <c r="D875" s="15"/>
      <c r="E875" s="134"/>
      <c r="F875" s="15"/>
      <c r="G875" s="15"/>
      <c r="H875" s="15"/>
      <c r="I875" s="15"/>
      <c r="J875" s="15"/>
      <c r="K875" s="134"/>
    </row>
    <row r="876" spans="1:11" x14ac:dyDescent="0.15">
      <c r="A876" s="15"/>
      <c r="B876" s="15"/>
      <c r="C876" s="15"/>
      <c r="D876" s="15"/>
      <c r="E876" s="134"/>
      <c r="F876" s="15"/>
      <c r="G876" s="15"/>
      <c r="H876" s="15"/>
      <c r="I876" s="15"/>
      <c r="J876" s="15"/>
      <c r="K876" s="134"/>
    </row>
    <row r="877" spans="1:11" x14ac:dyDescent="0.15">
      <c r="A877" s="15"/>
      <c r="B877" s="15"/>
      <c r="C877" s="15"/>
      <c r="D877" s="15"/>
      <c r="E877" s="134"/>
      <c r="F877" s="15"/>
      <c r="G877" s="15"/>
      <c r="H877" s="15"/>
      <c r="I877" s="15"/>
      <c r="J877" s="15"/>
      <c r="K877" s="134"/>
    </row>
    <row r="878" spans="1:11" x14ac:dyDescent="0.15">
      <c r="A878" s="15"/>
      <c r="B878" s="15"/>
      <c r="C878" s="15"/>
      <c r="D878" s="15"/>
      <c r="E878" s="134"/>
      <c r="F878" s="15"/>
      <c r="G878" s="15"/>
      <c r="H878" s="15"/>
      <c r="I878" s="15"/>
      <c r="J878" s="15"/>
      <c r="K878" s="134"/>
    </row>
    <row r="879" spans="1:11" x14ac:dyDescent="0.15">
      <c r="A879" s="15"/>
      <c r="B879" s="15"/>
      <c r="C879" s="15"/>
      <c r="D879" s="15"/>
      <c r="E879" s="134"/>
      <c r="F879" s="15"/>
      <c r="G879" s="15"/>
      <c r="H879" s="15"/>
      <c r="I879" s="15"/>
      <c r="J879" s="15"/>
      <c r="K879" s="134"/>
    </row>
    <row r="880" spans="1:11" x14ac:dyDescent="0.15">
      <c r="A880" s="15"/>
      <c r="B880" s="15"/>
      <c r="C880" s="15"/>
      <c r="D880" s="15"/>
      <c r="E880" s="134"/>
      <c r="F880" s="15"/>
      <c r="G880" s="15"/>
      <c r="H880" s="15"/>
      <c r="I880" s="15"/>
      <c r="J880" s="15"/>
      <c r="K880" s="134"/>
    </row>
    <row r="881" spans="1:11" x14ac:dyDescent="0.15">
      <c r="A881" s="15"/>
      <c r="B881" s="15"/>
      <c r="C881" s="15"/>
      <c r="D881" s="15"/>
      <c r="E881" s="134"/>
      <c r="F881" s="15"/>
      <c r="G881" s="15"/>
      <c r="H881" s="15"/>
      <c r="I881" s="15"/>
      <c r="J881" s="15"/>
      <c r="K881" s="134"/>
    </row>
    <row r="882" spans="1:11" x14ac:dyDescent="0.15">
      <c r="A882" s="15"/>
      <c r="B882" s="15"/>
      <c r="C882" s="15"/>
      <c r="D882" s="15"/>
      <c r="E882" s="134"/>
      <c r="F882" s="15"/>
      <c r="G882" s="15"/>
      <c r="H882" s="15"/>
      <c r="I882" s="15"/>
      <c r="J882" s="15"/>
      <c r="K882" s="134"/>
    </row>
    <row r="883" spans="1:11" x14ac:dyDescent="0.15">
      <c r="A883" s="15"/>
      <c r="B883" s="15"/>
      <c r="C883" s="15"/>
      <c r="D883" s="15"/>
      <c r="E883" s="134"/>
      <c r="F883" s="15"/>
      <c r="G883" s="15"/>
      <c r="H883" s="15"/>
      <c r="I883" s="15"/>
      <c r="J883" s="15"/>
      <c r="K883" s="134"/>
    </row>
    <row r="884" spans="1:11" x14ac:dyDescent="0.15">
      <c r="A884" s="15"/>
      <c r="B884" s="15"/>
      <c r="C884" s="15"/>
      <c r="D884" s="15"/>
      <c r="E884" s="134"/>
      <c r="F884" s="15"/>
      <c r="G884" s="15"/>
      <c r="H884" s="15"/>
      <c r="I884" s="15"/>
      <c r="J884" s="15"/>
      <c r="K884" s="134"/>
    </row>
    <row r="885" spans="1:11" x14ac:dyDescent="0.15">
      <c r="A885" s="15"/>
      <c r="B885" s="15"/>
      <c r="C885" s="15"/>
      <c r="D885" s="15"/>
      <c r="E885" s="134"/>
      <c r="F885" s="15"/>
      <c r="G885" s="15"/>
      <c r="H885" s="15"/>
      <c r="I885" s="15"/>
      <c r="J885" s="15"/>
      <c r="K885" s="134"/>
    </row>
    <row r="886" spans="1:11" x14ac:dyDescent="0.15">
      <c r="A886" s="15"/>
      <c r="B886" s="15"/>
      <c r="C886" s="15"/>
      <c r="D886" s="15"/>
      <c r="E886" s="134"/>
      <c r="F886" s="15"/>
      <c r="G886" s="15"/>
      <c r="H886" s="15"/>
      <c r="I886" s="15"/>
      <c r="J886" s="15"/>
      <c r="K886" s="134"/>
    </row>
    <row r="887" spans="1:11" x14ac:dyDescent="0.15">
      <c r="A887" s="15"/>
      <c r="B887" s="15"/>
      <c r="C887" s="15"/>
      <c r="D887" s="15"/>
      <c r="E887" s="134"/>
      <c r="F887" s="15"/>
      <c r="G887" s="15"/>
      <c r="H887" s="15"/>
      <c r="I887" s="15"/>
      <c r="J887" s="15"/>
      <c r="K887" s="134"/>
    </row>
    <row r="888" spans="1:11" x14ac:dyDescent="0.15">
      <c r="A888" s="15"/>
      <c r="B888" s="15"/>
      <c r="C888" s="15"/>
      <c r="D888" s="15"/>
      <c r="E888" s="134"/>
      <c r="F888" s="15"/>
      <c r="G888" s="15"/>
      <c r="H888" s="15"/>
      <c r="I888" s="15"/>
      <c r="J888" s="15"/>
      <c r="K888" s="134"/>
    </row>
    <row r="889" spans="1:11" x14ac:dyDescent="0.15">
      <c r="A889" s="15"/>
      <c r="B889" s="15"/>
      <c r="C889" s="15"/>
      <c r="D889" s="15"/>
      <c r="E889" s="134"/>
      <c r="F889" s="15"/>
      <c r="G889" s="15"/>
      <c r="H889" s="15"/>
      <c r="I889" s="15"/>
      <c r="J889" s="15"/>
      <c r="K889" s="134"/>
    </row>
    <row r="890" spans="1:11" x14ac:dyDescent="0.15">
      <c r="A890" s="15"/>
      <c r="B890" s="15"/>
      <c r="C890" s="15"/>
      <c r="D890" s="15"/>
      <c r="E890" s="134"/>
      <c r="F890" s="15"/>
      <c r="G890" s="15"/>
      <c r="H890" s="15"/>
      <c r="I890" s="15"/>
      <c r="J890" s="15"/>
      <c r="K890" s="134"/>
    </row>
    <row r="891" spans="1:11" x14ac:dyDescent="0.15">
      <c r="A891" s="15"/>
      <c r="B891" s="15"/>
      <c r="C891" s="15"/>
      <c r="D891" s="15"/>
      <c r="E891" s="134"/>
      <c r="F891" s="15"/>
      <c r="G891" s="15"/>
      <c r="H891" s="15"/>
      <c r="I891" s="15"/>
      <c r="J891" s="15"/>
      <c r="K891" s="134"/>
    </row>
    <row r="892" spans="1:11" x14ac:dyDescent="0.15">
      <c r="A892" s="15"/>
      <c r="B892" s="15"/>
      <c r="C892" s="15"/>
      <c r="D892" s="15"/>
      <c r="E892" s="134"/>
      <c r="F892" s="15"/>
      <c r="G892" s="15"/>
      <c r="H892" s="15"/>
      <c r="I892" s="15"/>
      <c r="J892" s="15"/>
      <c r="K892" s="134"/>
    </row>
    <row r="893" spans="1:11" x14ac:dyDescent="0.15">
      <c r="A893" s="15"/>
      <c r="B893" s="15"/>
      <c r="C893" s="15"/>
      <c r="D893" s="15"/>
      <c r="E893" s="134"/>
      <c r="F893" s="15"/>
      <c r="G893" s="15"/>
      <c r="H893" s="15"/>
      <c r="I893" s="15"/>
      <c r="J893" s="15"/>
      <c r="K893" s="134"/>
    </row>
    <row r="894" spans="1:11" x14ac:dyDescent="0.15">
      <c r="A894" s="15"/>
      <c r="B894" s="15"/>
      <c r="C894" s="15"/>
      <c r="D894" s="15"/>
      <c r="E894" s="134"/>
      <c r="F894" s="15"/>
      <c r="G894" s="15"/>
      <c r="H894" s="15"/>
      <c r="I894" s="15"/>
      <c r="J894" s="15"/>
      <c r="K894" s="134"/>
    </row>
    <row r="895" spans="1:11" x14ac:dyDescent="0.15">
      <c r="A895" s="15"/>
      <c r="B895" s="15"/>
      <c r="C895" s="15"/>
      <c r="D895" s="15"/>
      <c r="E895" s="134"/>
      <c r="F895" s="15"/>
      <c r="G895" s="15"/>
      <c r="H895" s="15"/>
      <c r="I895" s="15"/>
      <c r="J895" s="15"/>
      <c r="K895" s="134"/>
    </row>
    <row r="896" spans="1:11" x14ac:dyDescent="0.15">
      <c r="A896" s="15"/>
      <c r="B896" s="15"/>
      <c r="C896" s="15"/>
      <c r="D896" s="15"/>
      <c r="E896" s="134"/>
      <c r="F896" s="15"/>
      <c r="G896" s="15"/>
      <c r="H896" s="15"/>
      <c r="I896" s="15"/>
      <c r="J896" s="15"/>
      <c r="K896" s="134"/>
    </row>
    <row r="897" spans="1:11" x14ac:dyDescent="0.15">
      <c r="A897" s="15"/>
      <c r="B897" s="15"/>
      <c r="C897" s="15"/>
      <c r="D897" s="15"/>
      <c r="E897" s="134"/>
      <c r="F897" s="15"/>
      <c r="G897" s="15"/>
      <c r="H897" s="15"/>
      <c r="I897" s="15"/>
      <c r="J897" s="15"/>
      <c r="K897" s="134"/>
    </row>
    <row r="898" spans="1:11" x14ac:dyDescent="0.15">
      <c r="A898" s="15"/>
      <c r="B898" s="15"/>
      <c r="C898" s="15"/>
      <c r="D898" s="15"/>
      <c r="E898" s="134"/>
      <c r="F898" s="15"/>
      <c r="G898" s="15"/>
      <c r="H898" s="15"/>
      <c r="I898" s="15"/>
      <c r="J898" s="15"/>
      <c r="K898" s="134"/>
    </row>
    <row r="899" spans="1:11" x14ac:dyDescent="0.15">
      <c r="A899" s="15"/>
      <c r="B899" s="15"/>
      <c r="C899" s="15"/>
      <c r="D899" s="15"/>
      <c r="E899" s="134"/>
      <c r="F899" s="15"/>
      <c r="G899" s="15"/>
      <c r="H899" s="15"/>
      <c r="I899" s="15"/>
      <c r="J899" s="15"/>
      <c r="K899" s="134"/>
    </row>
    <row r="900" spans="1:11" x14ac:dyDescent="0.15">
      <c r="A900" s="15"/>
      <c r="B900" s="15"/>
      <c r="C900" s="15"/>
      <c r="D900" s="15"/>
      <c r="E900" s="134"/>
      <c r="F900" s="15"/>
      <c r="G900" s="15"/>
      <c r="H900" s="15"/>
      <c r="I900" s="15"/>
      <c r="J900" s="15"/>
      <c r="K900" s="134"/>
    </row>
    <row r="901" spans="1:11" x14ac:dyDescent="0.15">
      <c r="A901" s="15"/>
      <c r="B901" s="15"/>
      <c r="C901" s="15"/>
      <c r="D901" s="15"/>
      <c r="E901" s="134"/>
      <c r="F901" s="15"/>
      <c r="G901" s="15"/>
      <c r="H901" s="15"/>
      <c r="I901" s="15"/>
      <c r="J901" s="15"/>
      <c r="K901" s="134"/>
    </row>
    <row r="902" spans="1:11" x14ac:dyDescent="0.15">
      <c r="A902" s="15"/>
      <c r="B902" s="15"/>
      <c r="C902" s="15"/>
      <c r="D902" s="15"/>
      <c r="E902" s="134"/>
      <c r="F902" s="15"/>
      <c r="G902" s="15"/>
      <c r="H902" s="15"/>
      <c r="I902" s="15"/>
      <c r="J902" s="15"/>
      <c r="K902" s="134"/>
    </row>
    <row r="903" spans="1:11" x14ac:dyDescent="0.15">
      <c r="A903" s="15"/>
      <c r="B903" s="15"/>
      <c r="C903" s="15"/>
      <c r="D903" s="15"/>
      <c r="E903" s="134"/>
      <c r="F903" s="15"/>
      <c r="G903" s="15"/>
      <c r="H903" s="15"/>
      <c r="I903" s="15"/>
      <c r="J903" s="15"/>
      <c r="K903" s="134"/>
    </row>
    <row r="904" spans="1:11" x14ac:dyDescent="0.15">
      <c r="A904" s="15"/>
      <c r="B904" s="15"/>
      <c r="C904" s="15"/>
      <c r="D904" s="15"/>
      <c r="E904" s="134"/>
      <c r="F904" s="15"/>
      <c r="G904" s="15"/>
      <c r="H904" s="15"/>
      <c r="I904" s="15"/>
      <c r="J904" s="15"/>
      <c r="K904" s="134"/>
    </row>
    <row r="905" spans="1:11" x14ac:dyDescent="0.15">
      <c r="A905" s="15"/>
      <c r="B905" s="15"/>
      <c r="C905" s="15"/>
      <c r="D905" s="15"/>
      <c r="E905" s="134"/>
      <c r="F905" s="15"/>
      <c r="G905" s="15"/>
      <c r="H905" s="15"/>
      <c r="I905" s="15"/>
      <c r="J905" s="15"/>
      <c r="K905" s="134"/>
    </row>
    <row r="906" spans="1:11" x14ac:dyDescent="0.15">
      <c r="A906" s="15"/>
      <c r="B906" s="15"/>
      <c r="C906" s="15"/>
      <c r="D906" s="15"/>
      <c r="E906" s="134"/>
      <c r="F906" s="15"/>
      <c r="G906" s="15"/>
      <c r="H906" s="15"/>
      <c r="I906" s="15"/>
      <c r="J906" s="15"/>
      <c r="K906" s="134"/>
    </row>
    <row r="907" spans="1:11" x14ac:dyDescent="0.15">
      <c r="A907" s="15"/>
      <c r="B907" s="15"/>
      <c r="C907" s="15"/>
      <c r="D907" s="15"/>
      <c r="E907" s="134"/>
      <c r="F907" s="15"/>
      <c r="G907" s="15"/>
      <c r="H907" s="15"/>
      <c r="I907" s="15"/>
      <c r="J907" s="15"/>
      <c r="K907" s="134"/>
    </row>
    <row r="908" spans="1:11" x14ac:dyDescent="0.15">
      <c r="A908" s="15"/>
      <c r="B908" s="15"/>
      <c r="C908" s="15"/>
      <c r="D908" s="15"/>
      <c r="E908" s="134"/>
      <c r="F908" s="15"/>
      <c r="G908" s="15"/>
      <c r="H908" s="15"/>
      <c r="I908" s="15"/>
      <c r="J908" s="15"/>
      <c r="K908" s="134"/>
    </row>
    <row r="909" spans="1:11" x14ac:dyDescent="0.15">
      <c r="A909" s="15"/>
      <c r="B909" s="15"/>
      <c r="C909" s="15"/>
      <c r="D909" s="15"/>
      <c r="E909" s="134"/>
      <c r="F909" s="15"/>
      <c r="G909" s="15"/>
      <c r="H909" s="15"/>
      <c r="I909" s="15"/>
      <c r="J909" s="15"/>
      <c r="K909" s="134"/>
    </row>
    <row r="910" spans="1:11" x14ac:dyDescent="0.15">
      <c r="A910" s="15"/>
      <c r="B910" s="15"/>
      <c r="C910" s="15"/>
      <c r="D910" s="15"/>
      <c r="E910" s="134"/>
      <c r="F910" s="15"/>
      <c r="G910" s="15"/>
      <c r="H910" s="15"/>
      <c r="I910" s="15"/>
      <c r="J910" s="15"/>
      <c r="K910" s="134"/>
    </row>
    <row r="911" spans="1:11" x14ac:dyDescent="0.15">
      <c r="A911" s="15"/>
      <c r="B911" s="15"/>
      <c r="C911" s="15"/>
      <c r="D911" s="15"/>
      <c r="E911" s="134"/>
      <c r="F911" s="15"/>
      <c r="G911" s="15"/>
      <c r="H911" s="15"/>
      <c r="I911" s="15"/>
      <c r="J911" s="15"/>
      <c r="K911" s="134"/>
    </row>
    <row r="912" spans="1:11" x14ac:dyDescent="0.15">
      <c r="A912" s="15"/>
      <c r="B912" s="15"/>
      <c r="C912" s="15"/>
      <c r="D912" s="15"/>
      <c r="E912" s="134"/>
      <c r="F912" s="15"/>
      <c r="G912" s="15"/>
      <c r="H912" s="15"/>
      <c r="I912" s="15"/>
      <c r="J912" s="15"/>
      <c r="K912" s="134"/>
    </row>
    <row r="913" spans="1:11" x14ac:dyDescent="0.15">
      <c r="A913" s="15"/>
      <c r="B913" s="15"/>
      <c r="C913" s="15"/>
      <c r="D913" s="15"/>
      <c r="E913" s="134"/>
      <c r="F913" s="15"/>
      <c r="G913" s="15"/>
      <c r="H913" s="15"/>
      <c r="I913" s="15"/>
      <c r="J913" s="15"/>
      <c r="K913" s="134"/>
    </row>
    <row r="914" spans="1:11" x14ac:dyDescent="0.15">
      <c r="A914" s="15"/>
      <c r="B914" s="15"/>
      <c r="C914" s="15"/>
      <c r="D914" s="15"/>
      <c r="E914" s="134"/>
      <c r="F914" s="15"/>
      <c r="G914" s="15"/>
      <c r="H914" s="15"/>
      <c r="I914" s="15"/>
      <c r="J914" s="15"/>
      <c r="K914" s="134"/>
    </row>
    <row r="915" spans="1:11" x14ac:dyDescent="0.15">
      <c r="A915" s="15"/>
      <c r="B915" s="15"/>
      <c r="C915" s="15"/>
      <c r="D915" s="15"/>
      <c r="E915" s="134"/>
      <c r="F915" s="15"/>
      <c r="G915" s="15"/>
      <c r="H915" s="15"/>
      <c r="I915" s="15"/>
      <c r="J915" s="15"/>
      <c r="K915" s="134"/>
    </row>
    <row r="916" spans="1:11" x14ac:dyDescent="0.15">
      <c r="A916" s="15"/>
      <c r="B916" s="15"/>
      <c r="C916" s="15"/>
      <c r="D916" s="15"/>
      <c r="E916" s="134"/>
      <c r="F916" s="15"/>
      <c r="G916" s="15"/>
      <c r="H916" s="15"/>
      <c r="I916" s="15"/>
      <c r="J916" s="15"/>
      <c r="K916" s="134"/>
    </row>
    <row r="917" spans="1:11" x14ac:dyDescent="0.15">
      <c r="A917" s="15"/>
      <c r="B917" s="15"/>
      <c r="C917" s="15"/>
      <c r="D917" s="15"/>
      <c r="E917" s="134"/>
      <c r="F917" s="15"/>
      <c r="G917" s="15"/>
      <c r="H917" s="15"/>
      <c r="I917" s="15"/>
      <c r="J917" s="15"/>
      <c r="K917" s="134"/>
    </row>
    <row r="918" spans="1:11" x14ac:dyDescent="0.15">
      <c r="A918" s="15"/>
      <c r="B918" s="15"/>
      <c r="C918" s="15"/>
      <c r="D918" s="15"/>
      <c r="E918" s="134"/>
      <c r="F918" s="15"/>
      <c r="G918" s="15"/>
      <c r="H918" s="15"/>
      <c r="I918" s="15"/>
      <c r="J918" s="15"/>
      <c r="K918" s="134"/>
    </row>
    <row r="919" spans="1:11" x14ac:dyDescent="0.15">
      <c r="A919" s="15"/>
      <c r="B919" s="15"/>
      <c r="C919" s="15"/>
      <c r="D919" s="15"/>
      <c r="E919" s="134"/>
      <c r="F919" s="15"/>
      <c r="G919" s="15"/>
      <c r="H919" s="15"/>
      <c r="I919" s="15"/>
      <c r="J919" s="15"/>
      <c r="K919" s="134"/>
    </row>
    <row r="920" spans="1:11" x14ac:dyDescent="0.15">
      <c r="A920" s="15"/>
      <c r="B920" s="15"/>
      <c r="C920" s="15"/>
      <c r="D920" s="15"/>
      <c r="E920" s="134"/>
      <c r="F920" s="15"/>
      <c r="G920" s="15"/>
      <c r="H920" s="15"/>
      <c r="I920" s="15"/>
      <c r="J920" s="15"/>
      <c r="K920" s="134"/>
    </row>
    <row r="921" spans="1:11" x14ac:dyDescent="0.15">
      <c r="A921" s="15"/>
      <c r="B921" s="15"/>
      <c r="C921" s="15"/>
      <c r="D921" s="15"/>
      <c r="E921" s="134"/>
      <c r="F921" s="15"/>
      <c r="G921" s="15"/>
      <c r="H921" s="15"/>
      <c r="I921" s="15"/>
      <c r="J921" s="15"/>
      <c r="K921" s="134"/>
    </row>
    <row r="922" spans="1:11" x14ac:dyDescent="0.15">
      <c r="A922" s="15"/>
      <c r="B922" s="15"/>
      <c r="C922" s="15"/>
      <c r="D922" s="15"/>
      <c r="E922" s="134"/>
      <c r="F922" s="15"/>
      <c r="G922" s="15"/>
      <c r="H922" s="15"/>
      <c r="I922" s="15"/>
      <c r="J922" s="15"/>
      <c r="K922" s="134"/>
    </row>
    <row r="923" spans="1:11" x14ac:dyDescent="0.15">
      <c r="A923" s="15"/>
      <c r="B923" s="15"/>
      <c r="C923" s="15"/>
      <c r="D923" s="15"/>
      <c r="E923" s="134"/>
      <c r="F923" s="15"/>
      <c r="G923" s="15"/>
      <c r="H923" s="15"/>
      <c r="I923" s="15"/>
      <c r="J923" s="15"/>
      <c r="K923" s="134"/>
    </row>
    <row r="924" spans="1:11" x14ac:dyDescent="0.15">
      <c r="A924" s="15"/>
      <c r="B924" s="15"/>
      <c r="C924" s="15"/>
      <c r="D924" s="15"/>
      <c r="E924" s="134"/>
      <c r="F924" s="15"/>
      <c r="G924" s="15"/>
      <c r="H924" s="15"/>
      <c r="I924" s="15"/>
      <c r="J924" s="15"/>
      <c r="K924" s="134"/>
    </row>
    <row r="925" spans="1:11" x14ac:dyDescent="0.15">
      <c r="A925" s="15"/>
      <c r="B925" s="15"/>
      <c r="C925" s="15"/>
      <c r="D925" s="15"/>
      <c r="E925" s="134"/>
      <c r="F925" s="15"/>
      <c r="G925" s="15"/>
      <c r="H925" s="15"/>
      <c r="I925" s="15"/>
      <c r="J925" s="15"/>
      <c r="K925" s="134"/>
    </row>
    <row r="926" spans="1:11" x14ac:dyDescent="0.15">
      <c r="A926" s="15"/>
      <c r="B926" s="15"/>
      <c r="C926" s="15"/>
      <c r="D926" s="15"/>
      <c r="E926" s="134"/>
      <c r="F926" s="15"/>
      <c r="G926" s="15"/>
      <c r="H926" s="15"/>
      <c r="I926" s="15"/>
      <c r="J926" s="15"/>
      <c r="K926" s="134"/>
    </row>
    <row r="927" spans="1:11" x14ac:dyDescent="0.15">
      <c r="A927" s="15"/>
      <c r="B927" s="15"/>
      <c r="C927" s="15"/>
      <c r="D927" s="15"/>
      <c r="E927" s="134"/>
      <c r="F927" s="15"/>
      <c r="G927" s="15"/>
      <c r="H927" s="15"/>
      <c r="I927" s="15"/>
      <c r="J927" s="15"/>
      <c r="K927" s="134"/>
    </row>
    <row r="928" spans="1:11" x14ac:dyDescent="0.15">
      <c r="A928" s="15"/>
      <c r="B928" s="15"/>
      <c r="C928" s="15"/>
      <c r="D928" s="15"/>
      <c r="E928" s="134"/>
      <c r="F928" s="15"/>
      <c r="G928" s="15"/>
      <c r="H928" s="15"/>
      <c r="I928" s="15"/>
      <c r="J928" s="15"/>
      <c r="K928" s="134"/>
    </row>
    <row r="929" spans="1:11" x14ac:dyDescent="0.15">
      <c r="A929" s="15"/>
      <c r="B929" s="15"/>
      <c r="C929" s="15"/>
      <c r="D929" s="15"/>
      <c r="E929" s="134"/>
      <c r="F929" s="15"/>
      <c r="G929" s="15"/>
      <c r="H929" s="15"/>
      <c r="I929" s="15"/>
      <c r="J929" s="15"/>
      <c r="K929" s="134"/>
    </row>
    <row r="930" spans="1:11" x14ac:dyDescent="0.15">
      <c r="A930" s="15"/>
      <c r="B930" s="15"/>
      <c r="C930" s="15"/>
      <c r="D930" s="15"/>
      <c r="E930" s="134"/>
      <c r="F930" s="15"/>
      <c r="G930" s="15"/>
      <c r="H930" s="15"/>
      <c r="I930" s="15"/>
      <c r="J930" s="15"/>
      <c r="K930" s="134"/>
    </row>
    <row r="931" spans="1:11" x14ac:dyDescent="0.15">
      <c r="A931" s="15"/>
      <c r="B931" s="15"/>
      <c r="C931" s="15"/>
      <c r="D931" s="15"/>
      <c r="E931" s="134"/>
      <c r="F931" s="15"/>
      <c r="G931" s="15"/>
      <c r="H931" s="15"/>
      <c r="I931" s="15"/>
      <c r="J931" s="15"/>
      <c r="K931" s="134"/>
    </row>
    <row r="932" spans="1:11" x14ac:dyDescent="0.15">
      <c r="A932" s="15"/>
      <c r="B932" s="15"/>
      <c r="C932" s="15"/>
      <c r="D932" s="15"/>
      <c r="E932" s="134"/>
      <c r="F932" s="15"/>
      <c r="G932" s="15"/>
      <c r="H932" s="15"/>
      <c r="I932" s="15"/>
      <c r="J932" s="15"/>
      <c r="K932" s="134"/>
    </row>
    <row r="933" spans="1:11" x14ac:dyDescent="0.15">
      <c r="A933" s="15"/>
      <c r="B933" s="15"/>
      <c r="C933" s="15"/>
      <c r="D933" s="15"/>
      <c r="E933" s="134"/>
      <c r="F933" s="15"/>
      <c r="G933" s="15"/>
      <c r="H933" s="15"/>
      <c r="I933" s="15"/>
      <c r="J933" s="15"/>
      <c r="K933" s="134"/>
    </row>
    <row r="934" spans="1:11" x14ac:dyDescent="0.15">
      <c r="A934" s="15"/>
      <c r="B934" s="15"/>
      <c r="C934" s="15"/>
      <c r="D934" s="15"/>
      <c r="E934" s="134"/>
      <c r="F934" s="15"/>
      <c r="G934" s="15"/>
      <c r="H934" s="15"/>
      <c r="I934" s="15"/>
      <c r="J934" s="15"/>
      <c r="K934" s="134"/>
    </row>
    <row r="935" spans="1:11" x14ac:dyDescent="0.15">
      <c r="A935" s="15"/>
      <c r="B935" s="15"/>
      <c r="C935" s="15"/>
      <c r="D935" s="15"/>
      <c r="E935" s="134"/>
      <c r="F935" s="15"/>
      <c r="G935" s="15"/>
      <c r="H935" s="15"/>
      <c r="I935" s="15"/>
      <c r="J935" s="15"/>
      <c r="K935" s="134"/>
    </row>
    <row r="936" spans="1:11" x14ac:dyDescent="0.15">
      <c r="A936" s="15"/>
      <c r="B936" s="15"/>
      <c r="C936" s="15"/>
      <c r="D936" s="15"/>
      <c r="E936" s="134"/>
      <c r="F936" s="15"/>
      <c r="G936" s="15"/>
      <c r="H936" s="15"/>
      <c r="I936" s="15"/>
      <c r="J936" s="15"/>
      <c r="K936" s="134"/>
    </row>
    <row r="937" spans="1:11" x14ac:dyDescent="0.15">
      <c r="A937" s="15"/>
      <c r="B937" s="15"/>
      <c r="C937" s="15"/>
      <c r="D937" s="15"/>
      <c r="E937" s="134"/>
      <c r="F937" s="15"/>
      <c r="G937" s="15"/>
      <c r="H937" s="15"/>
      <c r="I937" s="15"/>
      <c r="J937" s="15"/>
      <c r="K937" s="134"/>
    </row>
    <row r="938" spans="1:11" x14ac:dyDescent="0.15">
      <c r="A938" s="15"/>
      <c r="B938" s="15"/>
      <c r="C938" s="15"/>
      <c r="D938" s="15"/>
      <c r="E938" s="134"/>
      <c r="F938" s="15"/>
      <c r="G938" s="15"/>
      <c r="H938" s="15"/>
      <c r="I938" s="15"/>
      <c r="J938" s="15"/>
      <c r="K938" s="134"/>
    </row>
    <row r="939" spans="1:11" x14ac:dyDescent="0.15">
      <c r="A939" s="15"/>
      <c r="B939" s="15"/>
      <c r="C939" s="15"/>
      <c r="D939" s="15"/>
      <c r="E939" s="134"/>
      <c r="F939" s="15"/>
      <c r="G939" s="15"/>
      <c r="H939" s="15"/>
      <c r="I939" s="15"/>
      <c r="J939" s="15"/>
      <c r="K939" s="134"/>
    </row>
    <row r="940" spans="1:11" x14ac:dyDescent="0.15">
      <c r="A940" s="15"/>
      <c r="B940" s="15"/>
      <c r="C940" s="15"/>
      <c r="D940" s="15"/>
      <c r="E940" s="134"/>
      <c r="F940" s="15"/>
      <c r="G940" s="15"/>
      <c r="H940" s="15"/>
      <c r="I940" s="15"/>
      <c r="J940" s="15"/>
      <c r="K940" s="134"/>
    </row>
    <row r="941" spans="1:11" x14ac:dyDescent="0.15">
      <c r="A941" s="15"/>
      <c r="B941" s="15"/>
      <c r="C941" s="15"/>
      <c r="D941" s="15"/>
      <c r="E941" s="134"/>
      <c r="F941" s="15"/>
      <c r="G941" s="15"/>
      <c r="H941" s="15"/>
      <c r="I941" s="15"/>
      <c r="J941" s="15"/>
      <c r="K941" s="134"/>
    </row>
    <row r="942" spans="1:11" x14ac:dyDescent="0.15">
      <c r="A942" s="15"/>
      <c r="B942" s="15"/>
      <c r="C942" s="15"/>
      <c r="D942" s="15"/>
      <c r="E942" s="134"/>
      <c r="F942" s="15"/>
      <c r="G942" s="15"/>
      <c r="H942" s="15"/>
      <c r="I942" s="15"/>
      <c r="J942" s="15"/>
      <c r="K942" s="134"/>
    </row>
    <row r="943" spans="1:11" x14ac:dyDescent="0.15">
      <c r="A943" s="15"/>
      <c r="B943" s="15"/>
      <c r="C943" s="15"/>
      <c r="D943" s="15"/>
      <c r="E943" s="134"/>
      <c r="F943" s="15"/>
      <c r="G943" s="15"/>
      <c r="H943" s="15"/>
      <c r="I943" s="15"/>
      <c r="J943" s="15"/>
      <c r="K943" s="134"/>
    </row>
    <row r="944" spans="1:11" x14ac:dyDescent="0.15">
      <c r="A944" s="15"/>
      <c r="B944" s="15"/>
      <c r="C944" s="15"/>
      <c r="D944" s="15"/>
      <c r="E944" s="134"/>
      <c r="F944" s="15"/>
      <c r="G944" s="15"/>
      <c r="H944" s="15"/>
      <c r="I944" s="15"/>
      <c r="J944" s="15"/>
      <c r="K944" s="134"/>
    </row>
    <row r="945" spans="1:11" x14ac:dyDescent="0.15">
      <c r="A945" s="15"/>
      <c r="B945" s="15"/>
      <c r="C945" s="15"/>
      <c r="D945" s="15"/>
      <c r="E945" s="134"/>
      <c r="F945" s="15"/>
      <c r="G945" s="15"/>
      <c r="H945" s="15"/>
      <c r="I945" s="15"/>
      <c r="J945" s="15"/>
      <c r="K945" s="134"/>
    </row>
    <row r="946" spans="1:11" x14ac:dyDescent="0.15">
      <c r="A946" s="15"/>
      <c r="B946" s="15"/>
      <c r="C946" s="15"/>
      <c r="D946" s="15"/>
      <c r="E946" s="134"/>
      <c r="F946" s="15"/>
      <c r="G946" s="15"/>
      <c r="H946" s="15"/>
      <c r="I946" s="15"/>
      <c r="J946" s="15"/>
      <c r="K946" s="134"/>
    </row>
    <row r="947" spans="1:11" x14ac:dyDescent="0.15">
      <c r="A947" s="15"/>
      <c r="B947" s="15"/>
      <c r="C947" s="15"/>
      <c r="D947" s="15"/>
      <c r="E947" s="134"/>
      <c r="F947" s="15"/>
      <c r="G947" s="15"/>
      <c r="H947" s="15"/>
      <c r="I947" s="15"/>
      <c r="J947" s="15"/>
      <c r="K947" s="134"/>
    </row>
    <row r="948" spans="1:11" x14ac:dyDescent="0.15">
      <c r="A948" s="15"/>
      <c r="B948" s="15"/>
      <c r="C948" s="15"/>
      <c r="D948" s="15"/>
      <c r="E948" s="134"/>
      <c r="F948" s="15"/>
      <c r="G948" s="15"/>
      <c r="H948" s="15"/>
      <c r="I948" s="15"/>
      <c r="J948" s="15"/>
      <c r="K948" s="134"/>
    </row>
    <row r="949" spans="1:11" x14ac:dyDescent="0.15">
      <c r="A949" s="15"/>
      <c r="B949" s="15"/>
      <c r="C949" s="15"/>
      <c r="D949" s="15"/>
      <c r="E949" s="134"/>
      <c r="F949" s="15"/>
      <c r="G949" s="15"/>
      <c r="H949" s="15"/>
      <c r="I949" s="15"/>
      <c r="J949" s="15"/>
      <c r="K949" s="134"/>
    </row>
    <row r="950" spans="1:11" x14ac:dyDescent="0.15">
      <c r="A950" s="15"/>
      <c r="B950" s="15"/>
      <c r="C950" s="15"/>
      <c r="D950" s="15"/>
      <c r="E950" s="134"/>
      <c r="F950" s="15"/>
      <c r="G950" s="15"/>
      <c r="H950" s="15"/>
      <c r="I950" s="15"/>
      <c r="J950" s="15"/>
      <c r="K950" s="134"/>
    </row>
    <row r="951" spans="1:11" x14ac:dyDescent="0.15">
      <c r="A951" s="15"/>
      <c r="B951" s="15"/>
      <c r="C951" s="15"/>
      <c r="D951" s="15"/>
      <c r="E951" s="134"/>
      <c r="F951" s="15"/>
      <c r="G951" s="15"/>
      <c r="H951" s="15"/>
      <c r="I951" s="15"/>
      <c r="J951" s="15"/>
      <c r="K951" s="134"/>
    </row>
    <row r="952" spans="1:11" x14ac:dyDescent="0.15">
      <c r="A952" s="15"/>
      <c r="B952" s="15"/>
      <c r="C952" s="15"/>
      <c r="D952" s="15"/>
      <c r="E952" s="134"/>
      <c r="F952" s="15"/>
      <c r="G952" s="15"/>
      <c r="H952" s="15"/>
      <c r="I952" s="15"/>
      <c r="J952" s="15"/>
      <c r="K952" s="134"/>
    </row>
    <row r="953" spans="1:11" x14ac:dyDescent="0.15">
      <c r="A953" s="15"/>
      <c r="B953" s="15"/>
      <c r="C953" s="15"/>
      <c r="D953" s="15"/>
      <c r="E953" s="134"/>
      <c r="F953" s="15"/>
      <c r="G953" s="15"/>
      <c r="H953" s="15"/>
      <c r="I953" s="15"/>
      <c r="J953" s="15"/>
      <c r="K953" s="134"/>
    </row>
    <row r="954" spans="1:11" x14ac:dyDescent="0.15">
      <c r="A954" s="15"/>
      <c r="B954" s="15"/>
      <c r="C954" s="15"/>
      <c r="D954" s="15"/>
      <c r="E954" s="134"/>
      <c r="F954" s="15"/>
      <c r="G954" s="15"/>
      <c r="H954" s="15"/>
      <c r="I954" s="15"/>
      <c r="J954" s="15"/>
      <c r="K954" s="134"/>
    </row>
    <row r="955" spans="1:11" x14ac:dyDescent="0.15">
      <c r="A955" s="15"/>
      <c r="B955" s="15"/>
      <c r="C955" s="15"/>
      <c r="D955" s="15"/>
      <c r="E955" s="134"/>
      <c r="F955" s="15"/>
      <c r="G955" s="15"/>
      <c r="H955" s="15"/>
      <c r="I955" s="15"/>
      <c r="J955" s="15"/>
      <c r="K955" s="134"/>
    </row>
    <row r="956" spans="1:11" x14ac:dyDescent="0.15">
      <c r="A956" s="15"/>
      <c r="B956" s="15"/>
      <c r="C956" s="15"/>
      <c r="D956" s="15"/>
      <c r="E956" s="134"/>
      <c r="F956" s="15"/>
      <c r="G956" s="15"/>
      <c r="H956" s="15"/>
      <c r="I956" s="15"/>
      <c r="J956" s="15"/>
      <c r="K956" s="134"/>
    </row>
    <row r="957" spans="1:11" x14ac:dyDescent="0.15">
      <c r="A957" s="15"/>
      <c r="B957" s="15"/>
      <c r="C957" s="15"/>
      <c r="D957" s="15"/>
      <c r="E957" s="134"/>
      <c r="F957" s="15"/>
      <c r="G957" s="15"/>
      <c r="H957" s="15"/>
      <c r="I957" s="15"/>
      <c r="J957" s="15"/>
      <c r="K957" s="134"/>
    </row>
    <row r="958" spans="1:11" x14ac:dyDescent="0.15">
      <c r="A958" s="15"/>
      <c r="B958" s="15"/>
      <c r="C958" s="15"/>
      <c r="D958" s="15"/>
      <c r="E958" s="134"/>
      <c r="F958" s="15"/>
      <c r="G958" s="15"/>
      <c r="H958" s="15"/>
      <c r="I958" s="15"/>
      <c r="J958" s="15"/>
      <c r="K958" s="134"/>
    </row>
    <row r="959" spans="1:11" x14ac:dyDescent="0.15">
      <c r="A959" s="15"/>
      <c r="B959" s="15"/>
      <c r="C959" s="15"/>
      <c r="D959" s="15"/>
      <c r="E959" s="134"/>
      <c r="F959" s="15"/>
      <c r="G959" s="15"/>
      <c r="H959" s="15"/>
      <c r="I959" s="15"/>
      <c r="J959" s="15"/>
      <c r="K959" s="134"/>
    </row>
    <row r="960" spans="1:11" x14ac:dyDescent="0.15">
      <c r="A960" s="15"/>
      <c r="B960" s="15"/>
      <c r="C960" s="15"/>
      <c r="D960" s="15"/>
      <c r="E960" s="134"/>
      <c r="F960" s="15"/>
      <c r="G960" s="15"/>
      <c r="H960" s="15"/>
      <c r="I960" s="15"/>
      <c r="J960" s="15"/>
      <c r="K960" s="134"/>
    </row>
    <row r="961" spans="1:11" x14ac:dyDescent="0.15">
      <c r="A961" s="15"/>
      <c r="B961" s="15"/>
      <c r="C961" s="15"/>
      <c r="D961" s="15"/>
      <c r="E961" s="134"/>
      <c r="F961" s="15"/>
      <c r="G961" s="15"/>
      <c r="H961" s="15"/>
      <c r="I961" s="15"/>
      <c r="J961" s="15"/>
      <c r="K961" s="134"/>
    </row>
    <row r="962" spans="1:11" x14ac:dyDescent="0.15">
      <c r="A962" s="15"/>
      <c r="B962" s="15"/>
      <c r="C962" s="15"/>
      <c r="D962" s="15"/>
      <c r="E962" s="134"/>
      <c r="F962" s="15"/>
      <c r="G962" s="15"/>
      <c r="H962" s="15"/>
      <c r="I962" s="15"/>
      <c r="J962" s="15"/>
      <c r="K962" s="134"/>
    </row>
    <row r="963" spans="1:11" x14ac:dyDescent="0.15">
      <c r="A963" s="15"/>
      <c r="B963" s="15"/>
      <c r="C963" s="15"/>
      <c r="D963" s="15"/>
      <c r="E963" s="134"/>
      <c r="F963" s="15"/>
      <c r="G963" s="15"/>
      <c r="H963" s="15"/>
      <c r="I963" s="15"/>
      <c r="J963" s="15"/>
      <c r="K963" s="134"/>
    </row>
    <row r="964" spans="1:11" x14ac:dyDescent="0.15">
      <c r="A964" s="15"/>
      <c r="B964" s="15"/>
      <c r="C964" s="15"/>
      <c r="D964" s="15"/>
      <c r="E964" s="134"/>
      <c r="F964" s="15"/>
      <c r="G964" s="15"/>
      <c r="H964" s="15"/>
      <c r="I964" s="15"/>
      <c r="J964" s="15"/>
      <c r="K964" s="134"/>
    </row>
    <row r="965" spans="1:11" x14ac:dyDescent="0.15">
      <c r="A965" s="15"/>
      <c r="B965" s="15"/>
      <c r="C965" s="15"/>
      <c r="D965" s="15"/>
      <c r="E965" s="134"/>
      <c r="F965" s="15"/>
      <c r="G965" s="15"/>
      <c r="H965" s="15"/>
      <c r="I965" s="15"/>
      <c r="J965" s="15"/>
      <c r="K965" s="134"/>
    </row>
    <row r="966" spans="1:11" x14ac:dyDescent="0.15">
      <c r="A966" s="15"/>
      <c r="B966" s="15"/>
      <c r="C966" s="15"/>
      <c r="D966" s="15"/>
      <c r="E966" s="134"/>
      <c r="F966" s="15"/>
      <c r="G966" s="15"/>
      <c r="H966" s="15"/>
      <c r="I966" s="15"/>
      <c r="J966" s="15"/>
      <c r="K966" s="134"/>
    </row>
    <row r="967" spans="1:11" x14ac:dyDescent="0.15">
      <c r="A967" s="15"/>
      <c r="B967" s="15"/>
      <c r="C967" s="15"/>
      <c r="D967" s="15"/>
      <c r="E967" s="134"/>
      <c r="F967" s="15"/>
      <c r="G967" s="15"/>
      <c r="H967" s="15"/>
      <c r="I967" s="15"/>
      <c r="J967" s="15"/>
      <c r="K967" s="134"/>
    </row>
    <row r="968" spans="1:11" x14ac:dyDescent="0.15">
      <c r="A968" s="15"/>
      <c r="B968" s="15"/>
      <c r="C968" s="15"/>
      <c r="D968" s="15"/>
      <c r="E968" s="134"/>
      <c r="F968" s="15"/>
      <c r="G968" s="15"/>
      <c r="H968" s="15"/>
      <c r="I968" s="15"/>
      <c r="J968" s="15"/>
      <c r="K968" s="134"/>
    </row>
    <row r="969" spans="1:11" x14ac:dyDescent="0.15">
      <c r="A969" s="15"/>
      <c r="B969" s="15"/>
      <c r="C969" s="15"/>
      <c r="D969" s="15"/>
      <c r="E969" s="134"/>
      <c r="F969" s="15"/>
      <c r="G969" s="15"/>
      <c r="H969" s="15"/>
      <c r="I969" s="15"/>
      <c r="J969" s="15"/>
      <c r="K969" s="134"/>
    </row>
    <row r="970" spans="1:11" x14ac:dyDescent="0.15">
      <c r="A970" s="15"/>
      <c r="B970" s="15"/>
      <c r="C970" s="15"/>
      <c r="D970" s="15"/>
      <c r="E970" s="134"/>
      <c r="F970" s="15"/>
      <c r="G970" s="15"/>
      <c r="H970" s="15"/>
      <c r="I970" s="15"/>
      <c r="J970" s="15"/>
      <c r="K970" s="134"/>
    </row>
    <row r="971" spans="1:11" x14ac:dyDescent="0.15">
      <c r="A971" s="15"/>
      <c r="B971" s="15"/>
      <c r="C971" s="15"/>
      <c r="D971" s="15"/>
      <c r="E971" s="134"/>
      <c r="F971" s="15"/>
      <c r="G971" s="15"/>
      <c r="H971" s="15"/>
      <c r="I971" s="15"/>
      <c r="J971" s="15"/>
      <c r="K971" s="134"/>
    </row>
    <row r="972" spans="1:11" x14ac:dyDescent="0.15">
      <c r="A972" s="15"/>
      <c r="B972" s="15"/>
      <c r="C972" s="15"/>
      <c r="D972" s="15"/>
      <c r="E972" s="134"/>
      <c r="F972" s="15"/>
      <c r="G972" s="15"/>
      <c r="H972" s="15"/>
      <c r="I972" s="15"/>
      <c r="J972" s="15"/>
      <c r="K972" s="134"/>
    </row>
    <row r="973" spans="1:11" x14ac:dyDescent="0.15">
      <c r="A973" s="15"/>
      <c r="B973" s="15"/>
      <c r="C973" s="15"/>
      <c r="D973" s="15"/>
      <c r="E973" s="134"/>
      <c r="F973" s="15"/>
      <c r="G973" s="15"/>
      <c r="H973" s="15"/>
      <c r="I973" s="15"/>
      <c r="J973" s="15"/>
      <c r="K973" s="134"/>
    </row>
    <row r="974" spans="1:11" x14ac:dyDescent="0.15">
      <c r="A974" s="15"/>
      <c r="B974" s="15"/>
      <c r="C974" s="15"/>
      <c r="D974" s="15"/>
      <c r="E974" s="134"/>
      <c r="F974" s="15"/>
      <c r="G974" s="15"/>
      <c r="H974" s="15"/>
      <c r="I974" s="15"/>
      <c r="J974" s="15"/>
      <c r="K974" s="134"/>
    </row>
    <row r="975" spans="1:11" x14ac:dyDescent="0.15">
      <c r="A975" s="15"/>
      <c r="B975" s="15"/>
      <c r="C975" s="15"/>
      <c r="D975" s="15"/>
      <c r="E975" s="134"/>
      <c r="F975" s="15"/>
      <c r="G975" s="15"/>
      <c r="H975" s="15"/>
      <c r="I975" s="15"/>
      <c r="J975" s="15"/>
      <c r="K975" s="134"/>
    </row>
    <row r="976" spans="1:11" x14ac:dyDescent="0.15">
      <c r="A976" s="15"/>
      <c r="B976" s="15"/>
      <c r="C976" s="15"/>
      <c r="D976" s="15"/>
      <c r="E976" s="134"/>
      <c r="F976" s="15"/>
      <c r="G976" s="15"/>
      <c r="H976" s="15"/>
      <c r="I976" s="15"/>
      <c r="J976" s="15"/>
      <c r="K976" s="134"/>
    </row>
    <row r="977" spans="1:11" x14ac:dyDescent="0.15">
      <c r="A977" s="15"/>
      <c r="B977" s="15"/>
      <c r="C977" s="15"/>
      <c r="D977" s="15"/>
      <c r="E977" s="134"/>
      <c r="F977" s="15"/>
      <c r="G977" s="15"/>
      <c r="H977" s="15"/>
      <c r="I977" s="15"/>
      <c r="J977" s="15"/>
      <c r="K977" s="134"/>
    </row>
    <row r="978" spans="1:11" x14ac:dyDescent="0.15">
      <c r="A978" s="15"/>
      <c r="B978" s="15"/>
      <c r="C978" s="15"/>
      <c r="D978" s="15"/>
      <c r="E978" s="134"/>
      <c r="F978" s="15"/>
      <c r="G978" s="15"/>
      <c r="H978" s="15"/>
      <c r="I978" s="15"/>
      <c r="J978" s="15"/>
      <c r="K978" s="134"/>
    </row>
    <row r="979" spans="1:11" x14ac:dyDescent="0.15">
      <c r="A979" s="15"/>
      <c r="B979" s="15"/>
      <c r="C979" s="15"/>
      <c r="D979" s="15"/>
      <c r="E979" s="134"/>
      <c r="F979" s="15"/>
      <c r="G979" s="15"/>
      <c r="H979" s="15"/>
      <c r="I979" s="15"/>
      <c r="J979" s="15"/>
      <c r="K979" s="134"/>
    </row>
    <row r="980" spans="1:11" x14ac:dyDescent="0.15">
      <c r="A980" s="15"/>
      <c r="B980" s="15"/>
      <c r="C980" s="15"/>
      <c r="D980" s="15"/>
      <c r="E980" s="134"/>
      <c r="F980" s="15"/>
      <c r="G980" s="15"/>
      <c r="H980" s="15"/>
      <c r="I980" s="15"/>
      <c r="J980" s="15"/>
      <c r="K980" s="134"/>
    </row>
    <row r="981" spans="1:11" x14ac:dyDescent="0.15">
      <c r="A981" s="15"/>
      <c r="B981" s="15"/>
      <c r="C981" s="15"/>
      <c r="D981" s="15"/>
      <c r="E981" s="134"/>
      <c r="F981" s="15"/>
      <c r="G981" s="15"/>
      <c r="H981" s="15"/>
      <c r="I981" s="15"/>
      <c r="J981" s="15"/>
      <c r="K981" s="134"/>
    </row>
    <row r="982" spans="1:11" x14ac:dyDescent="0.15">
      <c r="A982" s="15"/>
      <c r="B982" s="15"/>
      <c r="C982" s="15"/>
      <c r="D982" s="15"/>
      <c r="E982" s="134"/>
      <c r="F982" s="15"/>
      <c r="G982" s="15"/>
      <c r="H982" s="15"/>
      <c r="I982" s="15"/>
      <c r="J982" s="15"/>
      <c r="K982" s="134"/>
    </row>
    <row r="983" spans="1:11" x14ac:dyDescent="0.15">
      <c r="A983" s="15"/>
      <c r="B983" s="15"/>
      <c r="C983" s="15"/>
      <c r="D983" s="15"/>
      <c r="E983" s="134"/>
      <c r="F983" s="15"/>
      <c r="G983" s="15"/>
      <c r="H983" s="15"/>
      <c r="I983" s="15"/>
      <c r="J983" s="15"/>
      <c r="K983" s="134"/>
    </row>
    <row r="984" spans="1:11" x14ac:dyDescent="0.15">
      <c r="A984" s="15"/>
      <c r="B984" s="15"/>
      <c r="C984" s="15"/>
      <c r="D984" s="15"/>
      <c r="E984" s="134"/>
      <c r="F984" s="15"/>
      <c r="G984" s="15"/>
      <c r="H984" s="15"/>
      <c r="I984" s="15"/>
      <c r="J984" s="15"/>
      <c r="K984" s="134"/>
    </row>
    <row r="985" spans="1:11" x14ac:dyDescent="0.15">
      <c r="A985" s="15"/>
      <c r="B985" s="15"/>
      <c r="C985" s="15"/>
      <c r="D985" s="15"/>
      <c r="E985" s="134"/>
      <c r="F985" s="15"/>
      <c r="G985" s="15"/>
      <c r="H985" s="15"/>
      <c r="I985" s="15"/>
      <c r="J985" s="15"/>
      <c r="K985" s="134"/>
    </row>
    <row r="986" spans="1:11" x14ac:dyDescent="0.15">
      <c r="A986" s="15"/>
      <c r="B986" s="15"/>
      <c r="C986" s="15"/>
      <c r="D986" s="15"/>
      <c r="E986" s="134"/>
      <c r="F986" s="15"/>
      <c r="G986" s="15"/>
      <c r="H986" s="15"/>
      <c r="I986" s="15"/>
      <c r="J986" s="15"/>
      <c r="K986" s="134"/>
    </row>
    <row r="987" spans="1:11" x14ac:dyDescent="0.15">
      <c r="A987" s="15"/>
      <c r="B987" s="15"/>
      <c r="C987" s="15"/>
      <c r="D987" s="15"/>
      <c r="E987" s="134"/>
      <c r="F987" s="15"/>
      <c r="G987" s="15"/>
      <c r="H987" s="15"/>
      <c r="I987" s="15"/>
      <c r="J987" s="15"/>
      <c r="K987" s="134"/>
    </row>
    <row r="988" spans="1:11" x14ac:dyDescent="0.15">
      <c r="A988" s="15"/>
      <c r="B988" s="15"/>
      <c r="C988" s="15"/>
      <c r="D988" s="15"/>
      <c r="E988" s="134"/>
      <c r="F988" s="15"/>
      <c r="G988" s="15"/>
      <c r="H988" s="15"/>
      <c r="I988" s="15"/>
      <c r="J988" s="15"/>
      <c r="K988" s="134"/>
    </row>
    <row r="989" spans="1:11" x14ac:dyDescent="0.15">
      <c r="A989" s="15"/>
      <c r="B989" s="15"/>
      <c r="C989" s="15"/>
      <c r="D989" s="15"/>
      <c r="E989" s="134"/>
      <c r="F989" s="15"/>
      <c r="G989" s="15"/>
      <c r="H989" s="15"/>
      <c r="I989" s="15"/>
      <c r="J989" s="15"/>
      <c r="K989" s="134"/>
    </row>
    <row r="990" spans="1:11" x14ac:dyDescent="0.15">
      <c r="A990" s="15"/>
      <c r="B990" s="15"/>
      <c r="C990" s="15"/>
      <c r="D990" s="15"/>
      <c r="E990" s="134"/>
      <c r="F990" s="15"/>
      <c r="G990" s="15"/>
      <c r="H990" s="15"/>
      <c r="I990" s="15"/>
      <c r="J990" s="15"/>
      <c r="K990" s="134"/>
    </row>
    <row r="991" spans="1:11" x14ac:dyDescent="0.15">
      <c r="A991" s="15"/>
      <c r="B991" s="15"/>
      <c r="C991" s="15"/>
      <c r="D991" s="15"/>
      <c r="E991" s="134"/>
      <c r="F991" s="15"/>
      <c r="G991" s="15"/>
      <c r="H991" s="15"/>
      <c r="I991" s="15"/>
      <c r="J991" s="15"/>
      <c r="K991" s="134"/>
    </row>
    <row r="992" spans="1:11" x14ac:dyDescent="0.15">
      <c r="A992" s="15"/>
      <c r="B992" s="15"/>
      <c r="C992" s="15"/>
      <c r="D992" s="15"/>
      <c r="E992" s="134"/>
      <c r="F992" s="15"/>
      <c r="G992" s="15"/>
      <c r="H992" s="15"/>
      <c r="I992" s="15"/>
      <c r="J992" s="15"/>
      <c r="K992" s="134"/>
    </row>
    <row r="993" spans="1:11" x14ac:dyDescent="0.15">
      <c r="A993" s="15"/>
      <c r="B993" s="15"/>
      <c r="C993" s="15"/>
      <c r="D993" s="15"/>
      <c r="E993" s="134"/>
      <c r="F993" s="15"/>
      <c r="G993" s="15"/>
      <c r="H993" s="15"/>
      <c r="I993" s="15"/>
      <c r="J993" s="15"/>
      <c r="K993" s="134"/>
    </row>
    <row r="994" spans="1:11" x14ac:dyDescent="0.15">
      <c r="A994" s="15"/>
      <c r="B994" s="15"/>
      <c r="C994" s="15"/>
      <c r="D994" s="15"/>
      <c r="E994" s="134"/>
      <c r="F994" s="15"/>
      <c r="G994" s="15"/>
      <c r="H994" s="15"/>
      <c r="I994" s="15"/>
      <c r="J994" s="15"/>
      <c r="K994" s="134"/>
    </row>
    <row r="995" spans="1:11" x14ac:dyDescent="0.15">
      <c r="A995" s="15"/>
      <c r="B995" s="15"/>
      <c r="C995" s="15"/>
      <c r="D995" s="15"/>
      <c r="E995" s="134"/>
      <c r="F995" s="15"/>
      <c r="G995" s="15"/>
      <c r="H995" s="15"/>
      <c r="I995" s="15"/>
      <c r="J995" s="15"/>
      <c r="K995" s="134"/>
    </row>
    <row r="996" spans="1:11" x14ac:dyDescent="0.15">
      <c r="A996" s="15"/>
      <c r="B996" s="15"/>
      <c r="C996" s="15"/>
      <c r="D996" s="15"/>
      <c r="E996" s="134"/>
      <c r="F996" s="15"/>
      <c r="G996" s="15"/>
      <c r="H996" s="15"/>
      <c r="I996" s="15"/>
      <c r="J996" s="15"/>
      <c r="K996" s="134"/>
    </row>
    <row r="997" spans="1:11" x14ac:dyDescent="0.15">
      <c r="A997" s="15"/>
      <c r="B997" s="15"/>
      <c r="C997" s="15"/>
      <c r="D997" s="15"/>
      <c r="E997" s="134"/>
      <c r="F997" s="15"/>
      <c r="G997" s="15"/>
      <c r="H997" s="15"/>
      <c r="I997" s="15"/>
      <c r="J997" s="15"/>
      <c r="K997" s="134"/>
    </row>
    <row r="998" spans="1:11" x14ac:dyDescent="0.15">
      <c r="A998" s="15"/>
      <c r="B998" s="15"/>
      <c r="C998" s="15"/>
      <c r="D998" s="15"/>
      <c r="E998" s="134"/>
      <c r="F998" s="15"/>
      <c r="G998" s="15"/>
      <c r="H998" s="15"/>
      <c r="I998" s="15"/>
      <c r="J998" s="15"/>
      <c r="K998" s="134"/>
    </row>
    <row r="999" spans="1:11" x14ac:dyDescent="0.15">
      <c r="A999" s="15"/>
      <c r="B999" s="15"/>
      <c r="C999" s="15"/>
      <c r="D999" s="15"/>
      <c r="E999" s="134"/>
      <c r="F999" s="15"/>
      <c r="G999" s="15"/>
      <c r="H999" s="15"/>
      <c r="I999" s="15"/>
      <c r="J999" s="15"/>
      <c r="K999" s="134"/>
    </row>
    <row r="1000" spans="1:11" x14ac:dyDescent="0.15">
      <c r="A1000" s="15"/>
      <c r="B1000" s="15"/>
      <c r="C1000" s="15"/>
      <c r="D1000" s="15"/>
      <c r="E1000" s="134"/>
      <c r="F1000" s="15"/>
      <c r="G1000" s="15"/>
      <c r="H1000" s="15"/>
      <c r="I1000" s="15"/>
      <c r="J1000" s="15"/>
      <c r="K1000" s="134"/>
    </row>
    <row r="1001" spans="1:11" x14ac:dyDescent="0.15">
      <c r="A1001" s="15"/>
      <c r="B1001" s="15"/>
      <c r="C1001" s="15"/>
      <c r="D1001" s="15"/>
      <c r="E1001" s="134"/>
      <c r="F1001" s="15"/>
      <c r="G1001" s="15"/>
      <c r="H1001" s="15"/>
      <c r="I1001" s="15"/>
      <c r="J1001" s="15"/>
      <c r="K1001" s="134"/>
    </row>
    <row r="1002" spans="1:11" x14ac:dyDescent="0.15">
      <c r="A1002" s="15"/>
      <c r="B1002" s="15"/>
      <c r="C1002" s="15"/>
      <c r="D1002" s="15"/>
      <c r="E1002" s="134"/>
      <c r="F1002" s="15"/>
      <c r="G1002" s="15"/>
      <c r="H1002" s="15"/>
      <c r="I1002" s="15"/>
      <c r="J1002" s="15"/>
      <c r="K1002" s="134"/>
    </row>
    <row r="1003" spans="1:11" x14ac:dyDescent="0.15">
      <c r="A1003" s="15"/>
      <c r="B1003" s="15"/>
      <c r="C1003" s="15"/>
      <c r="D1003" s="15"/>
      <c r="E1003" s="134"/>
      <c r="F1003" s="15"/>
      <c r="G1003" s="15"/>
      <c r="H1003" s="15"/>
      <c r="I1003" s="15"/>
      <c r="J1003" s="15"/>
      <c r="K1003" s="134"/>
    </row>
    <row r="1004" spans="1:11" x14ac:dyDescent="0.15">
      <c r="A1004" s="15"/>
      <c r="B1004" s="15"/>
      <c r="C1004" s="15"/>
      <c r="D1004" s="15"/>
      <c r="E1004" s="134"/>
      <c r="F1004" s="15"/>
      <c r="G1004" s="15"/>
      <c r="H1004" s="15"/>
      <c r="I1004" s="15"/>
      <c r="J1004" s="15"/>
      <c r="K1004" s="134"/>
    </row>
    <row r="1005" spans="1:11" x14ac:dyDescent="0.15">
      <c r="A1005" s="15"/>
      <c r="B1005" s="15"/>
      <c r="C1005" s="15"/>
      <c r="D1005" s="15"/>
      <c r="E1005" s="134"/>
      <c r="F1005" s="15"/>
      <c r="G1005" s="15"/>
      <c r="H1005" s="15"/>
      <c r="I1005" s="15"/>
      <c r="J1005" s="15"/>
      <c r="K1005" s="134"/>
    </row>
    <row r="1006" spans="1:11" x14ac:dyDescent="0.15">
      <c r="A1006" s="15"/>
      <c r="B1006" s="15"/>
      <c r="C1006" s="15"/>
      <c r="D1006" s="15"/>
      <c r="E1006" s="134"/>
      <c r="F1006" s="15"/>
      <c r="G1006" s="15"/>
      <c r="H1006" s="15"/>
      <c r="I1006" s="15"/>
      <c r="J1006" s="15"/>
      <c r="K1006" s="134"/>
    </row>
    <row r="1007" spans="1:11" x14ac:dyDescent="0.15">
      <c r="A1007" s="15"/>
      <c r="B1007" s="15"/>
      <c r="C1007" s="15"/>
      <c r="D1007" s="15"/>
      <c r="E1007" s="134"/>
      <c r="F1007" s="15"/>
      <c r="G1007" s="15"/>
      <c r="H1007" s="15"/>
      <c r="I1007" s="15"/>
      <c r="J1007" s="15"/>
      <c r="K1007" s="134"/>
    </row>
    <row r="1008" spans="1:11" x14ac:dyDescent="0.15">
      <c r="A1008" s="15"/>
      <c r="B1008" s="15"/>
      <c r="C1008" s="15"/>
      <c r="D1008" s="15"/>
      <c r="E1008" s="134"/>
      <c r="F1008" s="15"/>
      <c r="G1008" s="15"/>
      <c r="H1008" s="15"/>
      <c r="I1008" s="15"/>
      <c r="J1008" s="15"/>
      <c r="K1008" s="134"/>
    </row>
    <row r="1009" spans="1:11" x14ac:dyDescent="0.15">
      <c r="A1009" s="15"/>
      <c r="B1009" s="15"/>
      <c r="C1009" s="15"/>
      <c r="D1009" s="15"/>
      <c r="E1009" s="134"/>
      <c r="F1009" s="15"/>
      <c r="G1009" s="15"/>
      <c r="H1009" s="15"/>
      <c r="I1009" s="15"/>
      <c r="J1009" s="15"/>
      <c r="K1009" s="134"/>
    </row>
    <row r="1010" spans="1:11" x14ac:dyDescent="0.15">
      <c r="A1010" s="15"/>
      <c r="B1010" s="15"/>
      <c r="C1010" s="15"/>
      <c r="D1010" s="15"/>
      <c r="E1010" s="134"/>
      <c r="F1010" s="15"/>
      <c r="G1010" s="15"/>
      <c r="H1010" s="15"/>
      <c r="I1010" s="15"/>
      <c r="J1010" s="15"/>
      <c r="K1010" s="134"/>
    </row>
    <row r="1011" spans="1:11" x14ac:dyDescent="0.15">
      <c r="A1011" s="15"/>
      <c r="B1011" s="15"/>
      <c r="C1011" s="15"/>
      <c r="D1011" s="15"/>
      <c r="E1011" s="134"/>
      <c r="F1011" s="15"/>
      <c r="G1011" s="15"/>
      <c r="H1011" s="15"/>
      <c r="I1011" s="15"/>
      <c r="J1011" s="15"/>
      <c r="K1011" s="134"/>
    </row>
    <row r="1012" spans="1:11" x14ac:dyDescent="0.15">
      <c r="A1012" s="15"/>
      <c r="B1012" s="15"/>
      <c r="C1012" s="15"/>
      <c r="D1012" s="15"/>
      <c r="E1012" s="134"/>
      <c r="F1012" s="15"/>
      <c r="G1012" s="15"/>
      <c r="H1012" s="15"/>
      <c r="I1012" s="15"/>
      <c r="J1012" s="15"/>
      <c r="K1012" s="134"/>
    </row>
    <row r="1013" spans="1:11" x14ac:dyDescent="0.15">
      <c r="A1013" s="15"/>
      <c r="B1013" s="15"/>
      <c r="C1013" s="15"/>
      <c r="D1013" s="15"/>
      <c r="E1013" s="134"/>
      <c r="F1013" s="15"/>
      <c r="G1013" s="15"/>
      <c r="H1013" s="15"/>
      <c r="I1013" s="15"/>
      <c r="J1013" s="15"/>
      <c r="K1013" s="134"/>
    </row>
  </sheetData>
  <sortState xmlns:xlrd2="http://schemas.microsoft.com/office/spreadsheetml/2017/richdata2" ref="G1:K316">
    <sortCondition ref="G1:G316"/>
  </sortState>
  <phoneticPr fontId="3"/>
  <pageMargins left="0.75" right="0.75" top="1" bottom="1" header="0.51200000000000001" footer="0.51200000000000001"/>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登録番号一覧</vt:lpstr>
      <vt:lpstr>所属データ</vt:lpstr>
      <vt:lpstr>男子</vt:lpstr>
      <vt:lpstr>女子</vt:lpstr>
      <vt:lpstr>登録</vt:lpstr>
      <vt:lpstr>所属データ!Print_Area</vt:lpstr>
      <vt:lpstr>女子!Print_Area</vt:lpstr>
      <vt:lpstr>男子!Print_Area</vt:lpstr>
      <vt:lpstr>学校データ</vt:lpstr>
      <vt:lpstr>女子登録</vt:lpstr>
      <vt:lpstr>女種目</vt:lpstr>
      <vt:lpstr>男子登録</vt:lpstr>
      <vt:lpstr>女子!男種目</vt:lpstr>
      <vt:lpstr>男種目</vt:lpstr>
      <vt:lpstr>範囲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 TAKANO</dc:creator>
  <cp:lastModifiedBy>陸上競技場 熊本県民総合運動公園</cp:lastModifiedBy>
  <cp:lastPrinted>2024-08-20T23:20:27Z</cp:lastPrinted>
  <dcterms:created xsi:type="dcterms:W3CDTF">2002-06-02T12:37:11Z</dcterms:created>
  <dcterms:modified xsi:type="dcterms:W3CDTF">2025-08-20T01:55:31Z</dcterms:modified>
</cp:coreProperties>
</file>