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5/25^J7^J12国スポ最終予選/"/>
    </mc:Choice>
  </mc:AlternateContent>
  <xr:revisionPtr revIDLastSave="130" documentId="8_{439BF4AE-9094-43B7-88C6-BBA97BA526F2}" xr6:coauthVersionLast="47" xr6:coauthVersionMax="47" xr10:uidLastSave="{DEC5C836-AA37-4611-A262-ED2435802D49}"/>
  <bookViews>
    <workbookView xWindow="-108" yWindow="-108" windowWidth="23256" windowHeight="12816" xr2:uid="{C7391B5B-D5FB-40FF-948B-B9D75AF1FC55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所属データ!$A$1:$C$1401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所属データ!$B$1:$G$26</definedName>
    <definedName name="_xlnm.Print_Area" localSheetId="2">女子!$A$1:$J$50</definedName>
    <definedName name="_xlnm.Print_Area" localSheetId="1">男子!$A$1:$J$50</definedName>
    <definedName name="男種目" localSheetId="2">男子!$C$54:$D$65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8" l="1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54" i="1"/>
  <c r="E13" i="4"/>
  <c r="F13" i="4"/>
  <c r="E14" i="4"/>
  <c r="F14" i="4"/>
  <c r="B16" i="4"/>
  <c r="C16" i="4"/>
  <c r="D16" i="4"/>
  <c r="E16" i="4"/>
  <c r="H1" i="8"/>
  <c r="C2" i="8"/>
  <c r="H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B54" i="8"/>
  <c r="H1" i="1"/>
  <c r="C2" i="1"/>
  <c r="H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D14" i="4" l="1"/>
  <c r="D13" i="4"/>
  <c r="C13" i="4"/>
  <c r="C14" i="4"/>
  <c r="D15" i="4" l="1"/>
  <c r="F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B6" authorId="0" shapeId="0" xr:uid="{302BAD1C-3940-4980-B01C-B25D6448B6E3}">
      <text>
        <r>
          <rPr>
            <sz val="9"/>
            <color indexed="8"/>
            <rFont val="ＭＳ Ｐゴシック"/>
            <family val="3"/>
            <charset val="128"/>
          </rPr>
          <t>大学での”*-”は入力しないでください。　</t>
        </r>
        <r>
          <rPr>
            <sz val="9"/>
            <color indexed="8"/>
            <rFont val="ＭＳ Ｐゴシック"/>
            <family val="3"/>
            <charset val="128"/>
          </rPr>
          <t xml:space="preserve">
  8-1234 の場合</t>
        </r>
        <r>
          <rPr>
            <sz val="9"/>
            <color indexed="8"/>
            <rFont val="ＭＳ Ｐゴシック"/>
            <family val="3"/>
            <charset val="128"/>
          </rPr>
          <t xml:space="preserve">
　1234 と入力</t>
        </r>
      </text>
    </comment>
    <comment ref="H6" authorId="0" shapeId="0" xr:uid="{04D31F34-7D67-4A5F-9ABD-4AEFD5C1DC32}">
      <text>
        <r>
          <rPr>
            <b/>
            <sz val="9"/>
            <color indexed="81"/>
            <rFont val="ＭＳ Ｐゴシック"/>
            <family val="3"/>
            <charset val="128"/>
          </rPr>
          <t>1/100秒・１cmまで入力
例）1分56秒2→15620</t>
        </r>
        <r>
          <rPr>
            <sz val="9"/>
            <color indexed="81"/>
            <rFont val="ＭＳ Ｐゴシック"/>
            <family val="3"/>
            <charset val="128"/>
          </rPr>
          <t xml:space="preserve">
　 　</t>
        </r>
        <r>
          <rPr>
            <b/>
            <sz val="9"/>
            <color indexed="81"/>
            <rFont val="ＭＳ Ｐゴシック"/>
            <family val="3"/>
            <charset val="128"/>
          </rPr>
          <t>１ｍ３０→130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 shapeId="0" xr:uid="{458684A0-C7E5-4951-95C7-D8FE7E065ED5}">
      <text>
        <r>
          <rPr>
            <sz val="9"/>
            <color indexed="8"/>
            <rFont val="ＭＳ Ｐゴシック"/>
            <family val="3"/>
            <charset val="128"/>
          </rPr>
          <t>大学での”*-”は入力しないでください。　</t>
        </r>
        <r>
          <rPr>
            <sz val="9"/>
            <color indexed="8"/>
            <rFont val="ＭＳ Ｐゴシック"/>
            <family val="3"/>
            <charset val="128"/>
          </rPr>
          <t xml:space="preserve">
  8-1234 の場合</t>
        </r>
        <r>
          <rPr>
            <sz val="9"/>
            <color indexed="8"/>
            <rFont val="ＭＳ Ｐゴシック"/>
            <family val="3"/>
            <charset val="128"/>
          </rPr>
          <t xml:space="preserve">
　1234 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B6" authorId="0" shapeId="0" xr:uid="{F4DA573A-0387-4752-A620-F60A7ACBD4BC}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H6" authorId="0" shapeId="0" xr:uid="{00005CFE-F008-401C-8803-C196AADC4279}">
      <text>
        <r>
          <rPr>
            <b/>
            <sz val="9"/>
            <color indexed="81"/>
            <rFont val="ＭＳ Ｐゴシック"/>
            <family val="3"/>
            <charset val="128"/>
          </rPr>
          <t>1/100秒・１cmまで入力
例）1分56秒2→15620</t>
        </r>
        <r>
          <rPr>
            <sz val="9"/>
            <color indexed="81"/>
            <rFont val="ＭＳ Ｐゴシック"/>
            <family val="3"/>
            <charset val="128"/>
          </rPr>
          <t xml:space="preserve">
　 　</t>
        </r>
        <r>
          <rPr>
            <b/>
            <sz val="9"/>
            <color indexed="81"/>
            <rFont val="ＭＳ Ｐゴシック"/>
            <family val="3"/>
            <charset val="128"/>
          </rPr>
          <t>１ｍ３０→130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<sst xmlns="http://schemas.openxmlformats.org/spreadsheetml/2006/main" count="133" uniqueCount="104">
  <si>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</si>
  <si>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</si>
  <si>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</si>
  <si>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</si>
  <si>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</si>
  <si>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</si>
  <si>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</si>
  <si>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</si>
  <si>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</si>
  <si>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</si>
  <si>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</si>
  <si>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</si>
  <si>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</si>
  <si>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</si>
  <si>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種目１</t>
    <rPh sb="0" eb="2">
      <t>シュモク</t>
    </rPh>
    <phoneticPr fontId="3"/>
  </si>
  <si>
    <t>女子種目</t>
    <rPh sb="0" eb="2">
      <t>ジョシ</t>
    </rPh>
    <rPh sb="2" eb="4">
      <t>シュモク</t>
    </rPh>
    <phoneticPr fontId="3"/>
  </si>
  <si>
    <t>登記登録関係費</t>
    <rPh sb="0" eb="2">
      <t>トウキ</t>
    </rPh>
    <rPh sb="2" eb="4">
      <t>トウロク</t>
    </rPh>
    <rPh sb="4" eb="6">
      <t>カンケイ</t>
    </rPh>
    <rPh sb="6" eb="7">
      <t>ヒ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</si>
  <si>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</si>
  <si>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</si>
  <si>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</si>
  <si>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</si>
  <si>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</si>
  <si>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</si>
  <si>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</si>
  <si>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</si>
  <si>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</si>
  <si>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種目２</t>
    <rPh sb="0" eb="2">
      <t>シュモク</t>
    </rPh>
    <phoneticPr fontId="3"/>
  </si>
  <si>
    <t>読込数</t>
    <rPh sb="0" eb="1">
      <t>ヨ</t>
    </rPh>
    <rPh sb="1" eb="2">
      <t>コ</t>
    </rPh>
    <rPh sb="2" eb="3">
      <t>スウ</t>
    </rPh>
    <phoneticPr fontId="3"/>
  </si>
  <si>
    <t>・参加料は郵便局振り込みになります。</t>
    <rPh sb="5" eb="8">
      <t>ユウビンキョク</t>
    </rPh>
    <rPh sb="8" eb="9">
      <t>フ</t>
    </rPh>
    <rPh sb="10" eb="11">
      <t>コ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</si>
  <si>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</si>
  <si>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>・登録番号は大会当日のナンバーカードと一致すること。</t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</si>
  <si>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</si>
  <si>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種別(少年・成年)：</t>
    <rPh sb="0" eb="2">
      <t>シュベツ</t>
    </rPh>
    <rPh sb="3" eb="5">
      <t>ショウネン</t>
    </rPh>
    <rPh sb="6" eb="7">
      <t>ナ</t>
    </rPh>
    <rPh sb="7" eb="8">
      <t>ネン</t>
    </rPh>
    <phoneticPr fontId="3"/>
  </si>
  <si>
    <t>少年</t>
    <rPh sb="0" eb="2">
      <t>ショウネン</t>
    </rPh>
    <phoneticPr fontId="3"/>
  </si>
  <si>
    <t>成年</t>
    <rPh sb="0" eb="2">
      <t>セイネン</t>
    </rPh>
    <phoneticPr fontId="3"/>
  </si>
  <si>
    <t>少年Ａ１００ｍ</t>
    <rPh sb="0" eb="2">
      <t>ショウネン</t>
    </rPh>
    <phoneticPr fontId="3"/>
  </si>
  <si>
    <t>少年Ａ５０００ｍ</t>
    <rPh sb="0" eb="2">
      <t>ショウネン</t>
    </rPh>
    <phoneticPr fontId="3"/>
  </si>
  <si>
    <t>成年４００ｍＨ</t>
    <rPh sb="0" eb="2">
      <t>セイネン</t>
    </rPh>
    <phoneticPr fontId="3"/>
  </si>
  <si>
    <t>少年Ｂ３０００ｍ</t>
    <rPh sb="0" eb="2">
      <t>ショウネン</t>
    </rPh>
    <phoneticPr fontId="3"/>
  </si>
  <si>
    <t>少年Ｂ走幅跳</t>
    <rPh sb="0" eb="2">
      <t>ショウネン</t>
    </rPh>
    <rPh sb="3" eb="4">
      <t>ハシ</t>
    </rPh>
    <rPh sb="4" eb="6">
      <t>ハバト</t>
    </rPh>
    <phoneticPr fontId="3"/>
  </si>
  <si>
    <t xml:space="preserve"> </t>
    <phoneticPr fontId="3"/>
  </si>
  <si>
    <t>少年Ａ１００ｍ</t>
  </si>
  <si>
    <t>　</t>
    <phoneticPr fontId="3"/>
  </si>
  <si>
    <t>種　目</t>
    <rPh sb="0" eb="1">
      <t>タネ</t>
    </rPh>
    <rPh sb="2" eb="3">
      <t>メ</t>
    </rPh>
    <phoneticPr fontId="3"/>
  </si>
  <si>
    <t>日体協傷害保険料</t>
    <rPh sb="0" eb="1">
      <t>ヒ</t>
    </rPh>
    <rPh sb="1" eb="2">
      <t>タイ</t>
    </rPh>
    <rPh sb="2" eb="3">
      <t>キョウ</t>
    </rPh>
    <rPh sb="3" eb="5">
      <t>ショウガイ</t>
    </rPh>
    <rPh sb="5" eb="8">
      <t>ホケンリョウ</t>
    </rPh>
    <phoneticPr fontId="3"/>
  </si>
  <si>
    <t>成年１１０ｍＨ</t>
    <rPh sb="0" eb="2">
      <t>セイネン</t>
    </rPh>
    <phoneticPr fontId="3"/>
  </si>
  <si>
    <t>申込責任者名：</t>
    <rPh sb="0" eb="1">
      <t>モウ</t>
    </rPh>
    <rPh sb="1" eb="2">
      <t>コ</t>
    </rPh>
    <rPh sb="2" eb="5">
      <t>セキニンシャ</t>
    </rPh>
    <rPh sb="5" eb="6">
      <t>メイ</t>
    </rPh>
    <phoneticPr fontId="3"/>
  </si>
  <si>
    <t>・番組編成上必要ですので最高記録を必ず入力してください。</t>
    <rPh sb="1" eb="3">
      <t>バングミ</t>
    </rPh>
    <rPh sb="3" eb="5">
      <t>ヘンセイ</t>
    </rPh>
    <rPh sb="5" eb="6">
      <t>ジョウ</t>
    </rPh>
    <rPh sb="6" eb="8">
      <t>ヒツヨウ</t>
    </rPh>
    <phoneticPr fontId="3"/>
  </si>
  <si>
    <t>※必ず選択して下さい</t>
    <rPh sb="1" eb="2">
      <t>カナラ</t>
    </rPh>
    <rPh sb="3" eb="5">
      <t>センタク</t>
    </rPh>
    <rPh sb="7" eb="8">
      <t>クダ</t>
    </rPh>
    <phoneticPr fontId="3"/>
  </si>
  <si>
    <t>　　　※学校の場合、略称（６文字以内）に中・高・大をつけてください（例：○熊本工高　×熊本工業高校）</t>
    <rPh sb="4" eb="6">
      <t>ガッコウ</t>
    </rPh>
    <rPh sb="7" eb="9">
      <t>バアイ</t>
    </rPh>
    <rPh sb="10" eb="12">
      <t>リャクショウ</t>
    </rPh>
    <rPh sb="14" eb="16">
      <t>モジ</t>
    </rPh>
    <rPh sb="16" eb="18">
      <t>イナイ</t>
    </rPh>
    <rPh sb="24" eb="25">
      <t>ダイ</t>
    </rPh>
    <rPh sb="37" eb="39">
      <t>クマモト</t>
    </rPh>
    <rPh sb="39" eb="40">
      <t>コウ</t>
    </rPh>
    <rPh sb="40" eb="41">
      <t>コウ</t>
    </rPh>
    <rPh sb="43" eb="45">
      <t>クマモト</t>
    </rPh>
    <rPh sb="45" eb="47">
      <t>コウギョウ</t>
    </rPh>
    <rPh sb="47" eb="49">
      <t>コウコウ</t>
    </rPh>
    <phoneticPr fontId="3"/>
  </si>
  <si>
    <t>生年月日</t>
    <rPh sb="0" eb="2">
      <t>セイネン</t>
    </rPh>
    <rPh sb="2" eb="4">
      <t>ガッピ</t>
    </rPh>
    <phoneticPr fontId="3"/>
  </si>
  <si>
    <t>少年共通８００ｍ</t>
    <rPh sb="0" eb="2">
      <t>ショウネン</t>
    </rPh>
    <rPh sb="2" eb="4">
      <t>キョウツウ</t>
    </rPh>
    <phoneticPr fontId="3"/>
  </si>
  <si>
    <t/>
  </si>
  <si>
    <t>成年１００ｍ</t>
    <rPh sb="0" eb="2">
      <t>セイネン</t>
    </rPh>
    <phoneticPr fontId="3"/>
  </si>
  <si>
    <t>成年やり投</t>
    <rPh sb="0" eb="2">
      <t>セイネン</t>
    </rPh>
    <rPh sb="4" eb="5">
      <t>ナ</t>
    </rPh>
    <phoneticPr fontId="2"/>
  </si>
  <si>
    <t>成年１００ｍ</t>
    <phoneticPr fontId="3"/>
  </si>
  <si>
    <t>少年Ａ３０００ｍ</t>
    <phoneticPr fontId="3"/>
  </si>
  <si>
    <t>少年Ａやり投</t>
    <rPh sb="0" eb="2">
      <t>ショウネン</t>
    </rPh>
    <rPh sb="5" eb="6">
      <t>ナ</t>
    </rPh>
    <phoneticPr fontId="3"/>
  </si>
  <si>
    <t>成年８００ｍ</t>
    <rPh sb="0" eb="2">
      <t>セイネン</t>
    </rPh>
    <phoneticPr fontId="3"/>
  </si>
  <si>
    <t>少年Ａハンマー投</t>
    <rPh sb="0" eb="2">
      <t>ショウネン</t>
    </rPh>
    <rPh sb="7" eb="8">
      <t>ナ</t>
    </rPh>
    <phoneticPr fontId="3"/>
  </si>
  <si>
    <t>少年Ｂ１００ｍ</t>
    <rPh sb="0" eb="2">
      <t>ショウネン</t>
    </rPh>
    <phoneticPr fontId="3"/>
  </si>
  <si>
    <t>少年共通走高跳</t>
    <rPh sb="0" eb="2">
      <t>ショウネン</t>
    </rPh>
    <rPh sb="2" eb="4">
      <t>キョウツウ</t>
    </rPh>
    <rPh sb="4" eb="5">
      <t>ソウ</t>
    </rPh>
    <rPh sb="5" eb="7">
      <t>タカト</t>
    </rPh>
    <phoneticPr fontId="3"/>
  </si>
  <si>
    <t>成年やり投</t>
    <rPh sb="4" eb="5">
      <t>トウ</t>
    </rPh>
    <phoneticPr fontId="3"/>
  </si>
  <si>
    <t>成年砲丸投</t>
    <rPh sb="0" eb="2">
      <t>セイネン</t>
    </rPh>
    <rPh sb="2" eb="4">
      <t>ホウガン</t>
    </rPh>
    <rPh sb="4" eb="5">
      <t>ナ</t>
    </rPh>
    <phoneticPr fontId="3"/>
  </si>
  <si>
    <t>成年砲丸投</t>
    <rPh sb="2" eb="5">
      <t>ホウガンナゲ</t>
    </rPh>
    <phoneticPr fontId="3"/>
  </si>
  <si>
    <t>少年Ｂ１００ｍ</t>
    <phoneticPr fontId="3"/>
  </si>
  <si>
    <t>成年４００ｍＨ</t>
    <phoneticPr fontId="3"/>
  </si>
  <si>
    <t>成年走高跳</t>
    <rPh sb="1" eb="2">
      <t>ネン</t>
    </rPh>
    <rPh sb="2" eb="3">
      <t>ソウ</t>
    </rPh>
    <rPh sb="3" eb="5">
      <t>タカトビ</t>
    </rPh>
    <phoneticPr fontId="3"/>
  </si>
  <si>
    <t>成年棒高跳</t>
    <rPh sb="1" eb="2">
      <t>ネン</t>
    </rPh>
    <rPh sb="2" eb="3">
      <t>ボウ</t>
    </rPh>
    <rPh sb="3" eb="4">
      <t>タカ</t>
    </rPh>
    <rPh sb="4" eb="5">
      <t>ト</t>
    </rPh>
    <phoneticPr fontId="3"/>
  </si>
  <si>
    <t>成年３００ｍ</t>
    <rPh sb="0" eb="2">
      <t>セイネン</t>
    </rPh>
    <phoneticPr fontId="3"/>
  </si>
  <si>
    <t>成年３０００ｍSC</t>
    <rPh sb="0" eb="2">
      <t>セイネン</t>
    </rPh>
    <phoneticPr fontId="3"/>
  </si>
  <si>
    <t>少年Ａ３００ｍＨ</t>
    <rPh sb="0" eb="2">
      <t>ショウネン</t>
    </rPh>
    <phoneticPr fontId="3"/>
  </si>
  <si>
    <t>少年Ａ３００ｍ</t>
    <rPh sb="0" eb="2">
      <t>ショウネン</t>
    </rPh>
    <phoneticPr fontId="3"/>
  </si>
  <si>
    <t>成年８００ｍ</t>
    <phoneticPr fontId="3"/>
  </si>
  <si>
    <t>成年３００ｍ</t>
    <phoneticPr fontId="3"/>
  </si>
  <si>
    <t>少年Ａ３００ｍＨ</t>
    <phoneticPr fontId="3"/>
  </si>
  <si>
    <t>少年Ａ３００ｍ</t>
    <phoneticPr fontId="3"/>
  </si>
  <si>
    <t>(西暦/月/日)</t>
    <rPh sb="1" eb="3">
      <t>セイレキ</t>
    </rPh>
    <rPh sb="4" eb="5">
      <t>ツキ</t>
    </rPh>
    <rPh sb="6" eb="7">
      <t>ヒ</t>
    </rPh>
    <phoneticPr fontId="3"/>
  </si>
  <si>
    <r>
      <t>成年走幅</t>
    </r>
    <r>
      <rPr>
        <sz val="11"/>
        <rFont val="ＭＳ Ｐゴシック"/>
        <family val="3"/>
        <charset val="128"/>
      </rPr>
      <t>跳</t>
    </r>
    <rPh sb="0" eb="2">
      <t>セイネン</t>
    </rPh>
    <rPh sb="2" eb="3">
      <t>ハシ</t>
    </rPh>
    <rPh sb="3" eb="4">
      <t>ハバ</t>
    </rPh>
    <rPh sb="4" eb="5">
      <t>ト</t>
    </rPh>
    <phoneticPr fontId="3"/>
  </si>
  <si>
    <t>成年ハンマー投</t>
    <rPh sb="6" eb="7">
      <t>トウ</t>
    </rPh>
    <phoneticPr fontId="3"/>
  </si>
  <si>
    <t>少年Ａ８００ｍ</t>
    <phoneticPr fontId="3"/>
  </si>
  <si>
    <t>国スポ最終予選大会申込み</t>
    <rPh sb="0" eb="1">
      <t>クニ</t>
    </rPh>
    <rPh sb="3" eb="5">
      <t>サイシュウ</t>
    </rPh>
    <rPh sb="5" eb="7">
      <t>ヨセン</t>
    </rPh>
    <rPh sb="7" eb="9">
      <t>タイカイ</t>
    </rPh>
    <rPh sb="9" eb="11">
      <t>モウシコ</t>
    </rPh>
    <phoneticPr fontId="3"/>
  </si>
  <si>
    <t>Ｒ７
男 子</t>
    <rPh sb="3" eb="4">
      <t>オトコ</t>
    </rPh>
    <rPh sb="5" eb="6">
      <t>コ</t>
    </rPh>
    <phoneticPr fontId="3"/>
  </si>
  <si>
    <t>Ｒ７
女 子</t>
    <rPh sb="3" eb="4">
      <t>ジョ</t>
    </rPh>
    <rPh sb="5" eb="6">
      <t>コ</t>
    </rPh>
    <phoneticPr fontId="3"/>
  </si>
  <si>
    <t>２０２５年　国民スポーツ大会熊本県最終予選会申込</t>
    <rPh sb="4" eb="5">
      <t>ネン</t>
    </rPh>
    <rPh sb="6" eb="8">
      <t>コクミン</t>
    </rPh>
    <rPh sb="12" eb="14">
      <t>タイカイ</t>
    </rPh>
    <rPh sb="14" eb="17">
      <t>クマモトケン</t>
    </rPh>
    <rPh sb="17" eb="19">
      <t>サイシュウ</t>
    </rPh>
    <rPh sb="19" eb="21">
      <t>ヨセン</t>
    </rPh>
    <rPh sb="21" eb="22">
      <t>カイ</t>
    </rPh>
    <rPh sb="22" eb="24">
      <t>モウシコ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</si>
  <si>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>kumariku@juno.ocn.ne.jp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参加料振込先：　郵便局　01770-9-114863 
加　入　者　名：　熊本陸上競技協会 (通信欄に大会名・所属名を必ず記入)                 
申　込　期　限：　令和７年７月２日（水） 17:00</t>
    </r>
    <rPh sb="33" eb="36">
      <t>サンカリョウ</t>
    </rPh>
    <rPh sb="36" eb="37">
      <t>フ</t>
    </rPh>
    <rPh sb="37" eb="38">
      <t>コ</t>
    </rPh>
    <rPh sb="38" eb="39">
      <t>サキ</t>
    </rPh>
    <rPh sb="41" eb="44">
      <t>ユウビンキョク</t>
    </rPh>
    <rPh sb="67" eb="68">
      <t>メイ</t>
    </rPh>
    <rPh sb="70" eb="72">
      <t>クマモト</t>
    </rPh>
    <rPh sb="72" eb="74">
      <t>リクジョウ</t>
    </rPh>
    <rPh sb="74" eb="76">
      <t>キョウギ</t>
    </rPh>
    <rPh sb="76" eb="78">
      <t>キョウカイ</t>
    </rPh>
    <rPh sb="80" eb="83">
      <t>ツウシンラン</t>
    </rPh>
    <rPh sb="86" eb="87">
      <t>メイ</t>
    </rPh>
    <rPh sb="127" eb="128">
      <t>ネン</t>
    </rPh>
    <rPh sb="129" eb="130">
      <t>ガツ</t>
    </rPh>
    <rPh sb="131" eb="132">
      <t>ヒ</t>
    </rPh>
    <rPh sb="133" eb="134">
      <t>スイ</t>
    </rPh>
    <phoneticPr fontId="3"/>
  </si>
  <si>
    <r>
      <t>成年走高</t>
    </r>
    <r>
      <rPr>
        <sz val="11"/>
        <rFont val="ＭＳ Ｐゴシック"/>
        <family val="3"/>
        <charset val="128"/>
      </rPr>
      <t>跳</t>
    </r>
    <rPh sb="0" eb="2">
      <t>セイネン</t>
    </rPh>
    <rPh sb="2" eb="3">
      <t>ハシ</t>
    </rPh>
    <rPh sb="4" eb="5">
      <t>ト</t>
    </rPh>
    <phoneticPr fontId="3"/>
  </si>
  <si>
    <t>少年Ａ三段跳</t>
    <rPh sb="0" eb="2">
      <t>ショウネン</t>
    </rPh>
    <rPh sb="3" eb="5">
      <t>サンダン</t>
    </rPh>
    <phoneticPr fontId="3"/>
  </si>
  <si>
    <t>少年Ａ５０００ｍＷ</t>
    <rPh sb="0" eb="2">
      <t>ショウネン</t>
    </rPh>
    <phoneticPr fontId="3"/>
  </si>
  <si>
    <t>少年Ａ円盤投</t>
    <rPh sb="0" eb="2">
      <t>ショウネン</t>
    </rPh>
    <rPh sb="3" eb="6">
      <t>エンバンナゲ</t>
    </rPh>
    <phoneticPr fontId="3"/>
  </si>
  <si>
    <t>少年Ｂ砲丸投</t>
    <rPh sb="0" eb="2">
      <t>ショウネン</t>
    </rPh>
    <rPh sb="3" eb="6">
      <t>ホウガンナゲ</t>
    </rPh>
    <phoneticPr fontId="3"/>
  </si>
  <si>
    <t>少年共通棒高跳</t>
    <rPh sb="0" eb="2">
      <t>ショウネン</t>
    </rPh>
    <rPh sb="4" eb="7">
      <t>ボウタカトビ</t>
    </rPh>
    <rPh sb="6" eb="7">
      <t>ト</t>
    </rPh>
    <phoneticPr fontId="3"/>
  </si>
  <si>
    <t>少年共通１１０ＪｍＨ</t>
    <rPh sb="0" eb="2">
      <t>ショウネン</t>
    </rPh>
    <rPh sb="2" eb="4">
      <t>キョウツウ</t>
    </rPh>
    <phoneticPr fontId="3"/>
  </si>
  <si>
    <t>成年円盤投</t>
    <rPh sb="0" eb="2">
      <t>セイネン</t>
    </rPh>
    <rPh sb="2" eb="5">
      <t>エンバンナゲ</t>
    </rPh>
    <rPh sb="4" eb="5">
      <t>ナ</t>
    </rPh>
    <phoneticPr fontId="3"/>
  </si>
  <si>
    <t>成年１００ｍＨ</t>
    <phoneticPr fontId="3"/>
  </si>
  <si>
    <t>成年１００００ｍＷ</t>
    <rPh sb="0" eb="1">
      <t>セイ</t>
    </rPh>
    <rPh sb="1" eb="2">
      <t>ネン</t>
    </rPh>
    <phoneticPr fontId="3"/>
  </si>
  <si>
    <t>成年三段跳</t>
    <rPh sb="1" eb="2">
      <t>ネン</t>
    </rPh>
    <rPh sb="2" eb="4">
      <t>サンダン</t>
    </rPh>
    <phoneticPr fontId="3"/>
  </si>
  <si>
    <t>少年Ａ２０００ｍSC</t>
    <phoneticPr fontId="3"/>
  </si>
  <si>
    <t>少年Ａ５０００ｍW</t>
    <rPh sb="0" eb="1">
      <t>ショウ</t>
    </rPh>
    <rPh sb="1" eb="2">
      <t>ネン</t>
    </rPh>
    <phoneticPr fontId="3"/>
  </si>
  <si>
    <t>少年Ａ三段跳</t>
    <phoneticPr fontId="3"/>
  </si>
  <si>
    <t>少年Ｂ１５００ｍ</t>
    <phoneticPr fontId="3"/>
  </si>
  <si>
    <t>少年Ｂ走幅跳</t>
    <phoneticPr fontId="3"/>
  </si>
  <si>
    <t>少年共通１００ｍＨ</t>
    <phoneticPr fontId="3"/>
  </si>
  <si>
    <t>少年共通やり投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</si>
</sst>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8" formatCode="[&gt;9999]##&quot;:&quot;##&quot;.&quot;##;##&quot;.&quot;##"/>
    <numFmt numFmtId="185" formatCode="&quot;男&quot;\ 0"/>
    <numFmt numFmtId="186" formatCode="&quot;女&quot;\ 0"/>
    <numFmt numFmtId="187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4" fillId="0" borderId="0" xfId="0" applyFont="1" applyBorder="1"/>
    <xf numFmtId="0" fontId="4" fillId="0" borderId="0" xfId="0" quotePrefix="1" applyFont="1" applyBorder="1"/>
    <xf numFmtId="0" fontId="9" fillId="0" borderId="9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8" fillId="3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 shrinkToFit="1"/>
    </xf>
    <xf numFmtId="178" fontId="10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10" fillId="0" borderId="15" xfId="0" applyNumberFormat="1" applyFont="1" applyFill="1" applyBorder="1" applyAlignment="1" applyProtection="1">
      <alignment horizontal="right" vertical="center" shrinkToFit="1"/>
      <protection locked="0"/>
    </xf>
    <xf numFmtId="57" fontId="0" fillId="0" borderId="0" xfId="0" applyNumberFormat="1" applyFill="1" applyBorder="1" applyAlignment="1">
      <alignment vertical="center"/>
    </xf>
    <xf numFmtId="0" fontId="0" fillId="0" borderId="18" xfId="0" applyFill="1" applyBorder="1" applyAlignment="1" applyProtection="1">
      <alignment vertical="center"/>
      <protection locked="0"/>
    </xf>
    <xf numFmtId="0" fontId="0" fillId="4" borderId="19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5" fontId="7" fillId="2" borderId="20" xfId="0" applyNumberFormat="1" applyFont="1" applyFill="1" applyBorder="1" applyAlignment="1">
      <alignment horizontal="right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shrinkToFit="1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178" fontId="10" fillId="0" borderId="27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178" fontId="10" fillId="0" borderId="29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178" fontId="10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20" xfId="0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Fill="1" applyAlignment="1">
      <alignment vertical="center"/>
    </xf>
    <xf numFmtId="0" fontId="0" fillId="3" borderId="0" xfId="0" applyFill="1" applyBorder="1" applyAlignment="1">
      <alignment horizontal="right"/>
    </xf>
    <xf numFmtId="0" fontId="0" fillId="3" borderId="5" xfId="0" applyFill="1" applyBorder="1"/>
    <xf numFmtId="0" fontId="0" fillId="3" borderId="36" xfId="0" applyFill="1" applyBorder="1"/>
    <xf numFmtId="185" fontId="0" fillId="2" borderId="37" xfId="0" applyNumberFormat="1" applyFill="1" applyBorder="1" applyAlignment="1">
      <alignment horizontal="center" vertical="center"/>
    </xf>
    <xf numFmtId="186" fontId="0" fillId="2" borderId="38" xfId="0" applyNumberForma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85" fontId="2" fillId="2" borderId="0" xfId="0" applyNumberFormat="1" applyFont="1" applyFill="1" applyAlignment="1">
      <alignment vertical="center"/>
    </xf>
    <xf numFmtId="186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2" fillId="2" borderId="0" xfId="0" applyNumberFormat="1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left" vertical="top"/>
    </xf>
    <xf numFmtId="0" fontId="5" fillId="4" borderId="39" xfId="0" applyFont="1" applyFill="1" applyBorder="1" applyAlignment="1">
      <alignment horizontal="center" vertical="center" shrinkToFit="1"/>
    </xf>
    <xf numFmtId="178" fontId="10" fillId="0" borderId="40" xfId="0" applyNumberFormat="1" applyFont="1" applyFill="1" applyBorder="1" applyAlignment="1" applyProtection="1">
      <alignment horizontal="right" vertical="center" shrinkToFit="1"/>
      <protection locked="0"/>
    </xf>
    <xf numFmtId="178" fontId="10" fillId="0" borderId="39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41" xfId="0" applyFont="1" applyFill="1" applyBorder="1" applyAlignment="1">
      <alignment horizontal="center" vertical="center" shrinkToFit="1"/>
    </xf>
    <xf numFmtId="178" fontId="10" fillId="0" borderId="42" xfId="0" applyNumberFormat="1" applyFont="1" applyFill="1" applyBorder="1" applyAlignment="1" applyProtection="1">
      <alignment horizontal="right" vertical="center" shrinkToFit="1"/>
      <protection locked="0"/>
    </xf>
    <xf numFmtId="178" fontId="10" fillId="0" borderId="43" xfId="0" applyNumberFormat="1" applyFont="1" applyFill="1" applyBorder="1" applyAlignment="1" applyProtection="1">
      <alignment horizontal="right" vertical="center" shrinkToFit="1"/>
      <protection locked="0"/>
    </xf>
    <xf numFmtId="178" fontId="10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shrinkToFit="1"/>
    </xf>
    <xf numFmtId="187" fontId="2" fillId="0" borderId="21" xfId="0" applyNumberFormat="1" applyFont="1" applyFill="1" applyBorder="1" applyAlignment="1" applyProtection="1">
      <alignment vertical="center" shrinkToFit="1"/>
      <protection locked="0"/>
    </xf>
    <xf numFmtId="187" fontId="2" fillId="0" borderId="25" xfId="0" applyNumberFormat="1" applyFont="1" applyFill="1" applyBorder="1" applyAlignment="1" applyProtection="1">
      <alignment vertical="center" shrinkToFit="1"/>
      <protection locked="0"/>
    </xf>
    <xf numFmtId="187" fontId="2" fillId="0" borderId="22" xfId="0" applyNumberFormat="1" applyFont="1" applyFill="1" applyBorder="1" applyAlignment="1" applyProtection="1">
      <alignment vertical="center" shrinkToFit="1"/>
      <protection locked="0"/>
    </xf>
    <xf numFmtId="0" fontId="0" fillId="2" borderId="44" xfId="0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5" fontId="7" fillId="2" borderId="44" xfId="0" applyNumberFormat="1" applyFont="1" applyFill="1" applyBorder="1" applyAlignment="1">
      <alignment horizontal="right" vertical="center"/>
    </xf>
    <xf numFmtId="185" fontId="0" fillId="2" borderId="45" xfId="0" applyNumberFormat="1" applyFill="1" applyBorder="1" applyAlignment="1">
      <alignment horizontal="center" vertical="center"/>
    </xf>
    <xf numFmtId="186" fontId="0" fillId="2" borderId="46" xfId="0" applyNumberForma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0" fillId="0" borderId="0" xfId="0" quotePrefix="1" applyFill="1" applyAlignment="1">
      <alignment vertical="center"/>
    </xf>
    <xf numFmtId="0" fontId="5" fillId="3" borderId="47" xfId="0" applyFont="1" applyFill="1" applyBorder="1" applyAlignment="1">
      <alignment horizontal="right" vertical="center"/>
    </xf>
    <xf numFmtId="14" fontId="2" fillId="0" borderId="12" xfId="0" applyNumberFormat="1" applyFont="1" applyFill="1" applyBorder="1" applyAlignment="1" applyProtection="1">
      <alignment vertical="center" shrinkToFit="1"/>
      <protection locked="0"/>
    </xf>
    <xf numFmtId="14" fontId="2" fillId="0" borderId="18" xfId="0" applyNumberFormat="1" applyFont="1" applyFill="1" applyBorder="1" applyAlignment="1" applyProtection="1">
      <alignment vertical="center" shrinkToFit="1"/>
      <protection locked="0"/>
    </xf>
    <xf numFmtId="0" fontId="0" fillId="0" borderId="12" xfId="0" applyFont="1" applyFill="1" applyBorder="1" applyAlignment="1" applyProtection="1">
      <alignment vertical="center" shrinkToFit="1"/>
      <protection locked="0"/>
    </xf>
    <xf numFmtId="0" fontId="0" fillId="0" borderId="18" xfId="0" applyFont="1" applyFill="1" applyBorder="1" applyAlignment="1" applyProtection="1">
      <alignment vertical="center" shrinkToFit="1"/>
      <protection locked="0"/>
    </xf>
    <xf numFmtId="0" fontId="0" fillId="0" borderId="21" xfId="0" applyFont="1" applyFill="1" applyBorder="1" applyAlignment="1" applyProtection="1">
      <alignment vertical="center" shrinkToFit="1"/>
      <protection locked="0"/>
    </xf>
    <xf numFmtId="0" fontId="0" fillId="0" borderId="25" xfId="0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7" xfId="0" applyNumberFormat="1" applyFont="1" applyFill="1" applyBorder="1" applyAlignment="1" applyProtection="1">
      <alignment vertical="center"/>
      <protection locked="0"/>
    </xf>
    <xf numFmtId="49" fontId="5" fillId="0" borderId="38" xfId="0" applyNumberFormat="1" applyFont="1" applyFill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4" borderId="5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9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textRotation="255"/>
    </xf>
    <xf numFmtId="0" fontId="5" fillId="3" borderId="22" xfId="0" applyFont="1" applyFill="1" applyBorder="1" applyAlignment="1">
      <alignment horizontal="center" vertical="center" textRotation="255"/>
    </xf>
    <xf numFmtId="0" fontId="6" fillId="3" borderId="6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left" vertical="center"/>
    </xf>
    <xf numFmtId="0" fontId="5" fillId="3" borderId="65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shrinkToFi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A0CA-F4F9-4C8D-B115-ADA931D5FFA5}">
  <sheetPr codeName="Sheet1"/>
  <dimension ref="A1:M29"/>
  <sheetViews>
    <sheetView showGridLines="0" tabSelected="1" zoomScaleNormal="100" workbookViewId="0">
      <selection activeCell="C3" sqref="C3"/>
    </sheetView>
  </sheetViews>
  <sheetFormatPr defaultRowHeight="13.2" x14ac:dyDescent="0.2"/>
  <cols>
    <col min="1" max="1" width="5.88671875" customWidth="1"/>
    <col min="2" max="2" width="17.33203125" customWidth="1"/>
    <col min="3" max="3" width="17.88671875" customWidth="1"/>
    <col min="4" max="4" width="13" customWidth="1"/>
    <col min="5" max="6" width="7.6640625" customWidth="1"/>
    <col min="7" max="7" width="19" customWidth="1"/>
    <col min="8" max="8" width="5.21875" customWidth="1"/>
    <col min="9" max="9" width="4.44140625" customWidth="1"/>
    <col min="10" max="10" width="2.88671875" customWidth="1"/>
    <col min="11" max="11" width="3.6640625" customWidth="1"/>
    <col min="12" max="12" width="5.33203125" customWidth="1"/>
    <col min="13" max="13" width="5" hidden="1" customWidth="1"/>
    <col min="14" max="22" width="5" customWidth="1"/>
  </cols>
  <sheetData>
    <row r="1" spans="1:13" ht="33" customHeight="1" thickBot="1" x14ac:dyDescent="0.25">
      <c r="A1" s="1"/>
      <c r="B1" s="135" t="s">
        <v>84</v>
      </c>
      <c r="C1" s="135"/>
      <c r="D1" s="135"/>
      <c r="E1" s="135"/>
      <c r="F1" s="135"/>
      <c r="G1" s="135"/>
      <c r="H1" s="1"/>
      <c r="I1" s="1"/>
      <c r="J1" s="1"/>
      <c r="K1" s="1"/>
      <c r="L1" s="1"/>
    </row>
    <row r="2" spans="1:13" ht="9" customHeight="1" thickTop="1" x14ac:dyDescent="0.2">
      <c r="A2" s="1"/>
      <c r="B2" s="3"/>
      <c r="C2" s="71"/>
      <c r="D2" s="4"/>
      <c r="E2" s="4"/>
      <c r="F2" s="4"/>
      <c r="G2" s="5"/>
      <c r="H2" s="1"/>
      <c r="I2" s="1"/>
      <c r="J2" s="1"/>
      <c r="K2" s="1"/>
      <c r="L2" s="1"/>
    </row>
    <row r="3" spans="1:13" ht="18.75" customHeight="1" x14ac:dyDescent="0.2">
      <c r="A3" s="1"/>
      <c r="B3" s="6" t="s">
        <v>20</v>
      </c>
      <c r="C3" s="20"/>
      <c r="D3" s="87" t="s">
        <v>32</v>
      </c>
      <c r="E3" s="16"/>
      <c r="F3" s="25" t="s">
        <v>48</v>
      </c>
      <c r="G3" s="7"/>
      <c r="H3" s="1"/>
      <c r="I3" s="1"/>
      <c r="J3" s="1"/>
      <c r="K3" s="1"/>
      <c r="L3" s="1"/>
    </row>
    <row r="4" spans="1:13" ht="22.5" customHeight="1" x14ac:dyDescent="0.2">
      <c r="A4" s="1"/>
      <c r="B4" s="142" t="s">
        <v>49</v>
      </c>
      <c r="C4" s="143"/>
      <c r="D4" s="143"/>
      <c r="E4" s="143"/>
      <c r="F4" s="143"/>
      <c r="G4" s="144"/>
      <c r="H4" s="1"/>
      <c r="I4" s="1"/>
      <c r="J4" s="1"/>
      <c r="K4" s="1"/>
      <c r="L4" s="1"/>
      <c r="M4" t="s">
        <v>33</v>
      </c>
    </row>
    <row r="5" spans="1:13" ht="21.75" customHeight="1" x14ac:dyDescent="0.2">
      <c r="A5" s="1"/>
      <c r="B5" s="21" t="s">
        <v>19</v>
      </c>
      <c r="C5" s="22"/>
      <c r="D5" s="23"/>
      <c r="E5" s="24"/>
      <c r="F5" s="22"/>
      <c r="G5" s="7"/>
      <c r="H5" s="1"/>
      <c r="I5" s="1"/>
      <c r="J5" s="1"/>
      <c r="K5" s="1"/>
      <c r="L5" s="1"/>
      <c r="M5" t="s">
        <v>34</v>
      </c>
    </row>
    <row r="6" spans="1:13" ht="18" customHeight="1" x14ac:dyDescent="0.2">
      <c r="A6" s="1"/>
      <c r="B6" s="6" t="s">
        <v>21</v>
      </c>
      <c r="C6" s="16"/>
      <c r="D6" s="128" t="s">
        <v>46</v>
      </c>
      <c r="E6" s="140"/>
      <c r="F6" s="141"/>
      <c r="G6" s="7"/>
      <c r="H6" s="1"/>
      <c r="I6" s="1"/>
      <c r="J6" s="1"/>
      <c r="K6" s="1"/>
      <c r="L6" s="1"/>
    </row>
    <row r="7" spans="1:13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3" ht="16.5" customHeight="1" x14ac:dyDescent="0.2">
      <c r="A8" s="1"/>
      <c r="B8" s="83"/>
      <c r="C8" s="8"/>
      <c r="D8" s="82" t="s">
        <v>18</v>
      </c>
      <c r="E8" s="136"/>
      <c r="F8" s="137"/>
      <c r="G8" s="7"/>
      <c r="H8" s="1"/>
      <c r="I8" s="1"/>
      <c r="J8" s="1"/>
      <c r="K8" s="1"/>
      <c r="L8" s="1"/>
    </row>
    <row r="9" spans="1:13" ht="13.5" customHeight="1" thickBot="1" x14ac:dyDescent="0.25">
      <c r="A9" s="1"/>
      <c r="B9" s="84"/>
      <c r="C9" s="79"/>
      <c r="D9" s="11"/>
      <c r="E9" s="12"/>
      <c r="F9" s="79"/>
      <c r="G9" s="13"/>
      <c r="H9" s="1"/>
      <c r="I9" s="1"/>
      <c r="J9" s="1"/>
      <c r="K9" s="1"/>
      <c r="L9" s="1"/>
    </row>
    <row r="10" spans="1:13" ht="10.5" customHeight="1" thickTop="1" x14ac:dyDescent="0.2">
      <c r="A10" s="2"/>
      <c r="B10" s="8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x14ac:dyDescent="0.2">
      <c r="A11" s="2"/>
      <c r="B11" s="2" t="s">
        <v>16</v>
      </c>
      <c r="C11" s="88"/>
      <c r="D11" s="2"/>
      <c r="E11" s="2"/>
      <c r="F11" s="2"/>
      <c r="G11" s="2"/>
      <c r="H11" s="2"/>
      <c r="I11" s="2"/>
      <c r="J11" s="2"/>
      <c r="K11" s="2"/>
      <c r="L11" s="2"/>
    </row>
    <row r="12" spans="1:13" x14ac:dyDescent="0.2">
      <c r="A12" s="2"/>
      <c r="B12" s="42" t="s">
        <v>0</v>
      </c>
      <c r="C12" s="42" t="s">
        <v>2</v>
      </c>
      <c r="D12" s="42" t="s">
        <v>1</v>
      </c>
      <c r="E12" s="138" t="s">
        <v>17</v>
      </c>
      <c r="F12" s="138"/>
      <c r="G12" s="2"/>
      <c r="H12" s="2"/>
      <c r="I12" s="2"/>
      <c r="J12" s="2"/>
      <c r="K12" s="2"/>
      <c r="L12" s="2"/>
    </row>
    <row r="13" spans="1:13" ht="14.4" x14ac:dyDescent="0.2">
      <c r="A13" s="2"/>
      <c r="B13" s="42" t="s">
        <v>44</v>
      </c>
      <c r="C13" s="43" t="str">
        <f>E13+F13&amp;"人×300円"</f>
        <v>0人×300円</v>
      </c>
      <c r="D13" s="44">
        <f>300*(E13+F13)</f>
        <v>0</v>
      </c>
      <c r="E13" s="85">
        <f>COUNTA(男子!C6:C50)</f>
        <v>0</v>
      </c>
      <c r="F13" s="86">
        <f>COUNTA(女子!C6:C50)</f>
        <v>0</v>
      </c>
      <c r="G13" s="2"/>
      <c r="H13" s="2"/>
      <c r="I13" s="2"/>
      <c r="J13" s="2"/>
      <c r="K13" s="2"/>
      <c r="L13" s="2"/>
    </row>
    <row r="14" spans="1:13" ht="15" thickBot="1" x14ac:dyDescent="0.25">
      <c r="A14" s="2"/>
      <c r="B14" s="118" t="s">
        <v>43</v>
      </c>
      <c r="C14" s="119" t="str">
        <f>E14+F14&amp;"種目×1200円"</f>
        <v>0種目×1200円</v>
      </c>
      <c r="D14" s="120">
        <f>1200*(E14+F14)</f>
        <v>0</v>
      </c>
      <c r="E14" s="121">
        <f>COUNTA(男子!G6:G50,男子!I6:I50)</f>
        <v>0</v>
      </c>
      <c r="F14" s="122">
        <f>COUNTA(女子!G6:G50,女子!I6:I50)</f>
        <v>0</v>
      </c>
      <c r="G14" s="2"/>
      <c r="H14" s="2"/>
      <c r="I14" s="2"/>
      <c r="J14" s="2"/>
      <c r="K14" s="2"/>
      <c r="L14" s="2"/>
    </row>
    <row r="15" spans="1:13" ht="18" customHeight="1" thickTop="1" x14ac:dyDescent="0.2">
      <c r="A15" s="2"/>
      <c r="B15" s="60" t="s">
        <v>8</v>
      </c>
      <c r="C15" s="45"/>
      <c r="D15" s="46">
        <f>SUM(D13:D14)</f>
        <v>0</v>
      </c>
      <c r="E15" s="139"/>
      <c r="F15" s="139"/>
      <c r="G15" s="2"/>
      <c r="H15" s="2"/>
      <c r="I15" s="2"/>
      <c r="J15" s="2"/>
      <c r="K15" s="2"/>
      <c r="L15" s="2"/>
    </row>
    <row r="16" spans="1:13" ht="21.75" hidden="1" customHeight="1" x14ac:dyDescent="0.2">
      <c r="A16" s="97">
        <v>100100</v>
      </c>
      <c r="B16" s="89">
        <f>E3</f>
        <v>0</v>
      </c>
      <c r="C16" s="89">
        <f>C3</f>
        <v>0</v>
      </c>
      <c r="D16" s="89">
        <f>E6</f>
        <v>0</v>
      </c>
      <c r="E16" s="90">
        <f>E8</f>
        <v>0</v>
      </c>
      <c r="F16" s="99">
        <f>D15</f>
        <v>0</v>
      </c>
      <c r="G16" s="92"/>
      <c r="H16" s="91"/>
      <c r="I16" s="92"/>
      <c r="J16" s="93"/>
      <c r="K16" s="89"/>
      <c r="L16" s="2"/>
    </row>
    <row r="17" spans="1:12" ht="21" customHeight="1" x14ac:dyDescent="0.2">
      <c r="A17" s="89"/>
      <c r="B17" s="96" t="s">
        <v>22</v>
      </c>
      <c r="C17" s="89" t="s">
        <v>30</v>
      </c>
      <c r="D17" s="101"/>
      <c r="E17" s="101"/>
      <c r="F17" s="101"/>
      <c r="G17" s="101"/>
      <c r="H17" s="101"/>
      <c r="I17" s="92"/>
      <c r="J17" s="93"/>
      <c r="K17" s="89"/>
      <c r="L17" s="2"/>
    </row>
    <row r="18" spans="1:12" ht="13.5" customHeight="1" x14ac:dyDescent="0.2">
      <c r="A18" s="89"/>
      <c r="B18" s="95"/>
      <c r="C18" s="95" t="s">
        <v>23</v>
      </c>
      <c r="D18" s="100"/>
      <c r="E18" s="100"/>
      <c r="F18" s="100"/>
      <c r="G18" s="100"/>
      <c r="H18" s="100"/>
      <c r="I18" s="92"/>
      <c r="J18" s="93"/>
      <c r="K18" s="89"/>
      <c r="L18" s="2"/>
    </row>
    <row r="19" spans="1:12" ht="15" customHeight="1" x14ac:dyDescent="0.2">
      <c r="A19" s="89"/>
      <c r="B19" s="95"/>
      <c r="C19" s="95" t="s">
        <v>24</v>
      </c>
      <c r="D19" s="100"/>
      <c r="E19" s="100"/>
      <c r="F19" s="100"/>
      <c r="G19" s="100"/>
      <c r="H19" s="100"/>
      <c r="I19" s="92"/>
      <c r="J19" s="93"/>
      <c r="K19" s="89"/>
      <c r="L19" s="2"/>
    </row>
    <row r="20" spans="1:12" ht="15.75" customHeight="1" x14ac:dyDescent="0.2">
      <c r="A20" s="89"/>
      <c r="B20" s="95"/>
      <c r="C20" s="95" t="s">
        <v>47</v>
      </c>
      <c r="D20" s="100"/>
      <c r="E20" s="100"/>
      <c r="F20" s="100"/>
      <c r="G20" s="100"/>
      <c r="H20" s="100"/>
      <c r="I20" s="92"/>
      <c r="J20" s="93"/>
      <c r="K20" s="89"/>
      <c r="L20" s="2"/>
    </row>
    <row r="21" spans="1:12" ht="8.25" customHeight="1" x14ac:dyDescent="0.2">
      <c r="A21" s="89"/>
      <c r="B21" s="95"/>
      <c r="C21" s="95"/>
      <c r="D21" s="100"/>
      <c r="E21" s="100"/>
      <c r="F21" s="100"/>
      <c r="G21" s="100"/>
      <c r="H21" s="100"/>
      <c r="I21" s="92"/>
      <c r="J21" s="93"/>
      <c r="K21" s="89"/>
      <c r="L21" s="2"/>
    </row>
    <row r="22" spans="1:12" ht="33" customHeight="1" x14ac:dyDescent="0.2">
      <c r="A22" s="89"/>
      <c r="B22" s="96" t="s">
        <v>25</v>
      </c>
      <c r="C22" s="145" t="s">
        <v>29</v>
      </c>
      <c r="D22" s="145"/>
      <c r="E22" s="145"/>
      <c r="F22" s="145"/>
      <c r="G22" s="145"/>
      <c r="H22" s="100"/>
      <c r="I22" s="92"/>
      <c r="J22" s="93"/>
      <c r="K22" s="89"/>
      <c r="L22" s="2"/>
    </row>
    <row r="23" spans="1:12" ht="18.75" customHeight="1" x14ac:dyDescent="0.2">
      <c r="A23" s="89"/>
      <c r="B23" s="95"/>
      <c r="C23" s="145" t="s">
        <v>28</v>
      </c>
      <c r="D23" s="145"/>
      <c r="E23" s="145"/>
      <c r="F23" s="145"/>
      <c r="G23" s="145"/>
      <c r="H23" s="100"/>
      <c r="I23" s="92"/>
      <c r="J23" s="93"/>
      <c r="K23" s="89"/>
      <c r="L23" s="2"/>
    </row>
    <row r="24" spans="1:12" ht="64.5" customHeight="1" x14ac:dyDescent="0.2">
      <c r="A24" s="2"/>
      <c r="B24" s="146" t="s">
        <v>85</v>
      </c>
      <c r="C24" s="146"/>
      <c r="D24" s="146"/>
      <c r="E24" s="146"/>
      <c r="F24" s="146"/>
      <c r="G24" s="146"/>
      <c r="H24" s="98"/>
      <c r="I24" s="98"/>
      <c r="J24" s="2"/>
      <c r="K24" s="2"/>
      <c r="L24" s="2"/>
    </row>
    <row r="25" spans="1:12" ht="49.2" customHeight="1" x14ac:dyDescent="0.2">
      <c r="A25" s="2"/>
      <c r="B25" s="149" t="s">
        <v>31</v>
      </c>
      <c r="C25" s="149"/>
      <c r="D25" s="149"/>
      <c r="E25" s="149"/>
      <c r="F25" s="149"/>
      <c r="G25" s="149"/>
      <c r="H25" s="149"/>
      <c r="I25" s="2"/>
      <c r="J25" s="2"/>
      <c r="K25" s="2"/>
      <c r="L25" s="2"/>
    </row>
    <row r="26" spans="1:12" ht="59.25" customHeight="1" x14ac:dyDescent="0.2">
      <c r="A26" s="2"/>
      <c r="B26" s="147"/>
      <c r="C26" s="148"/>
      <c r="D26" s="148"/>
      <c r="E26" s="148"/>
      <c r="F26" s="148"/>
      <c r="G26" s="148"/>
      <c r="H26" s="94"/>
      <c r="I26" s="94"/>
      <c r="J26" s="2"/>
      <c r="K26" s="2"/>
      <c r="L26" s="2"/>
    </row>
    <row r="27" spans="1:12" ht="87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3.5" customHeight="1" x14ac:dyDescent="0.2"/>
    <row r="29" spans="1:12" ht="13.5" customHeight="1" x14ac:dyDescent="0.2"/>
  </sheetData>
  <sheetProtection selectLockedCells="1"/>
  <mergeCells count="11">
    <mergeCell ref="C22:G22"/>
    <mergeCell ref="C23:G23"/>
    <mergeCell ref="B24:G24"/>
    <mergeCell ref="B26:G26"/>
    <mergeCell ref="B25:H25"/>
    <mergeCell ref="B1:G1"/>
    <mergeCell ref="E8:F8"/>
    <mergeCell ref="E12:F12"/>
    <mergeCell ref="E15:F15"/>
    <mergeCell ref="E6:F6"/>
    <mergeCell ref="B4:G4"/>
  </mergeCells>
  <phoneticPr fontId="3"/>
  <dataValidations xWindow="397" yWindow="124" count="3">
    <dataValidation imeMode="on" allowBlank="1" showInputMessage="1" showErrorMessage="1" sqref="E6 C6" xr:uid="{5A5C653B-40DD-4E35-B110-46C12C83BA5F}"/>
    <dataValidation imeMode="on" allowBlank="1" error="▼をクリックしリストから選択してください。" sqref="C3" xr:uid="{A05D7889-90F5-4C1B-9458-96CBC997E895}"/>
    <dataValidation type="list" showInputMessage="1" showErrorMessage="1" error="リストから選択してください" prompt="▼をクリックして_x000a_選択してください" sqref="E3" xr:uid="{8E85CE20-5BF5-41F7-87CC-25140B18303B}">
      <formula1>$M$4:$M$5</formula1>
    </dataValidation>
  </dataValidations>
  <pageMargins left="0.49" right="0.22" top="1" bottom="1" header="0.51200000000000001" footer="0.51200000000000001"/>
  <pageSetup paperSize="9" scale="1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B09E-B336-4B19-A1D6-4856EB1EE558}">
  <sheetPr codeName="Sheet2"/>
  <dimension ref="A1:R77"/>
  <sheetViews>
    <sheetView showGridLines="0" zoomScaleNormal="100" zoomScaleSheetLayoutView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7.77734375" style="14" customWidth="1"/>
    <col min="3" max="3" width="14.77734375" style="14" customWidth="1"/>
    <col min="4" max="4" width="14" style="14" customWidth="1"/>
    <col min="5" max="5" width="8.44140625" style="14" customWidth="1"/>
    <col min="6" max="6" width="2.6640625" style="14" customWidth="1"/>
    <col min="7" max="7" width="13.77734375" style="14" customWidth="1"/>
    <col min="8" max="8" width="7" style="14" customWidth="1"/>
    <col min="9" max="9" width="13.77734375" style="14" customWidth="1"/>
    <col min="10" max="10" width="7" style="14" customWidth="1"/>
    <col min="11" max="11" width="9.109375" style="26" hidden="1" customWidth="1"/>
    <col min="12" max="12" width="9" style="14"/>
    <col min="13" max="13" width="10" style="14" customWidth="1"/>
    <col min="14" max="16384" width="9" style="14"/>
  </cols>
  <sheetData>
    <row r="1" spans="1:18" ht="14.25" customHeight="1" x14ac:dyDescent="0.2">
      <c r="A1" s="156" t="s">
        <v>82</v>
      </c>
      <c r="B1" s="157"/>
      <c r="C1" s="163" t="s">
        <v>81</v>
      </c>
      <c r="D1" s="164"/>
      <c r="E1" s="164"/>
      <c r="F1" s="164"/>
      <c r="G1" s="34"/>
      <c r="H1" s="102" t="str">
        <f>"所属長名：  "&amp;所属データ!$C$6&amp;"　　印"</f>
        <v>所属長名：  　　印</v>
      </c>
      <c r="I1" s="102"/>
      <c r="J1" s="102"/>
      <c r="L1" s="17"/>
      <c r="M1" s="17"/>
      <c r="N1" s="17"/>
      <c r="O1" s="17"/>
      <c r="P1" s="17"/>
      <c r="Q1" s="17"/>
      <c r="R1" s="17"/>
    </row>
    <row r="2" spans="1:18" ht="14.25" customHeight="1" thickBot="1" x14ac:dyDescent="0.25">
      <c r="A2" s="158"/>
      <c r="B2" s="159"/>
      <c r="C2" s="154" t="str">
        <f>"所属名："&amp;所属データ!$C$3</f>
        <v>所属名：</v>
      </c>
      <c r="D2" s="155"/>
      <c r="E2" s="155"/>
      <c r="F2" s="155"/>
      <c r="G2" s="34"/>
      <c r="H2" s="35" t="str">
        <f>"監督名："&amp;所属データ!$E$6</f>
        <v>監督名：</v>
      </c>
      <c r="I2" s="36"/>
      <c r="L2" s="17"/>
      <c r="M2" s="17"/>
      <c r="N2" s="17"/>
      <c r="O2" s="17"/>
      <c r="P2" s="17"/>
      <c r="Q2" s="17"/>
      <c r="R2" s="17"/>
    </row>
    <row r="3" spans="1:18" ht="14.25" customHeight="1" thickBot="1" x14ac:dyDescent="0.25">
      <c r="A3" s="160"/>
      <c r="B3" s="160"/>
      <c r="C3" s="160"/>
      <c r="D3" s="26"/>
      <c r="E3" s="26"/>
      <c r="F3" s="26"/>
      <c r="G3" s="26"/>
      <c r="H3" s="81"/>
      <c r="I3" s="81"/>
      <c r="L3" s="18"/>
      <c r="M3" s="17"/>
      <c r="N3" s="17"/>
      <c r="O3" s="17"/>
      <c r="P3" s="17"/>
      <c r="Q3" s="17"/>
      <c r="R3" s="17"/>
    </row>
    <row r="4" spans="1:18" ht="12" customHeight="1" x14ac:dyDescent="0.2">
      <c r="A4" s="161" t="s">
        <v>6</v>
      </c>
      <c r="B4" s="165" t="s">
        <v>12</v>
      </c>
      <c r="C4" s="29" t="s">
        <v>5</v>
      </c>
      <c r="D4" s="29" t="s">
        <v>4</v>
      </c>
      <c r="E4" s="111" t="s">
        <v>50</v>
      </c>
      <c r="F4" s="152" t="s">
        <v>9</v>
      </c>
      <c r="G4" s="150" t="s">
        <v>14</v>
      </c>
      <c r="H4" s="150"/>
      <c r="I4" s="150" t="s">
        <v>26</v>
      </c>
      <c r="J4" s="151"/>
      <c r="K4" s="26" t="s">
        <v>27</v>
      </c>
      <c r="L4" s="19"/>
      <c r="M4" s="17"/>
      <c r="N4" s="17"/>
      <c r="O4" s="17"/>
      <c r="P4" s="17"/>
      <c r="Q4" s="17"/>
      <c r="R4" s="17"/>
    </row>
    <row r="5" spans="1:18" ht="13.5" customHeight="1" thickBot="1" x14ac:dyDescent="0.25">
      <c r="A5" s="162"/>
      <c r="B5" s="166"/>
      <c r="C5" s="41" t="s">
        <v>7</v>
      </c>
      <c r="D5" s="41" t="s">
        <v>7</v>
      </c>
      <c r="E5" s="112" t="s">
        <v>77</v>
      </c>
      <c r="F5" s="153"/>
      <c r="G5" s="30" t="s">
        <v>10</v>
      </c>
      <c r="H5" s="31" t="s">
        <v>11</v>
      </c>
      <c r="I5" s="30" t="s">
        <v>10</v>
      </c>
      <c r="J5" s="103" t="s">
        <v>11</v>
      </c>
      <c r="K5" s="27">
        <f>COUNTA(C6:C50)</f>
        <v>0</v>
      </c>
      <c r="L5" s="17"/>
      <c r="M5" s="17"/>
      <c r="N5" s="17"/>
      <c r="O5" s="17"/>
      <c r="P5" s="17"/>
      <c r="Q5" s="17"/>
      <c r="R5" s="17"/>
    </row>
    <row r="6" spans="1:18" ht="14.25" customHeight="1" x14ac:dyDescent="0.2">
      <c r="A6" s="72">
        <v>1</v>
      </c>
      <c r="B6" s="28"/>
      <c r="C6" s="131"/>
      <c r="D6" s="131"/>
      <c r="E6" s="129"/>
      <c r="F6" s="62"/>
      <c r="G6" s="32"/>
      <c r="H6" s="37"/>
      <c r="I6" s="32"/>
      <c r="J6" s="104"/>
      <c r="K6" s="26">
        <f>所属データ!$A$16</f>
        <v>100100</v>
      </c>
      <c r="L6" s="15"/>
      <c r="M6" s="39"/>
      <c r="N6" s="17"/>
      <c r="O6" s="17"/>
      <c r="P6" s="17"/>
      <c r="Q6" s="17"/>
      <c r="R6" s="17"/>
    </row>
    <row r="7" spans="1:18" ht="14.25" customHeight="1" x14ac:dyDescent="0.2">
      <c r="A7" s="73">
        <v>2</v>
      </c>
      <c r="B7" s="28"/>
      <c r="C7" s="131"/>
      <c r="D7" s="131"/>
      <c r="E7" s="129"/>
      <c r="F7" s="62"/>
      <c r="G7" s="32"/>
      <c r="H7" s="37"/>
      <c r="I7" s="32"/>
      <c r="J7" s="104"/>
      <c r="K7" s="26">
        <f>所属データ!$A$16</f>
        <v>100100</v>
      </c>
    </row>
    <row r="8" spans="1:18" ht="14.25" customHeight="1" x14ac:dyDescent="0.2">
      <c r="A8" s="73">
        <v>3</v>
      </c>
      <c r="B8" s="28"/>
      <c r="C8" s="131"/>
      <c r="D8" s="131"/>
      <c r="E8" s="129"/>
      <c r="F8" s="62"/>
      <c r="G8" s="32"/>
      <c r="H8" s="37"/>
      <c r="I8" s="32"/>
      <c r="J8" s="104"/>
      <c r="K8" s="26">
        <f>所属データ!$A$16</f>
        <v>100100</v>
      </c>
      <c r="L8" s="15"/>
      <c r="M8" s="39"/>
      <c r="N8" s="17"/>
    </row>
    <row r="9" spans="1:18" ht="14.25" customHeight="1" x14ac:dyDescent="0.2">
      <c r="A9" s="73">
        <v>4</v>
      </c>
      <c r="B9" s="28"/>
      <c r="C9" s="131"/>
      <c r="D9" s="131"/>
      <c r="E9" s="129"/>
      <c r="F9" s="62"/>
      <c r="G9" s="32"/>
      <c r="H9" s="37"/>
      <c r="I9" s="32"/>
      <c r="J9" s="104"/>
      <c r="K9" s="26">
        <f>所属データ!$A$16</f>
        <v>100100</v>
      </c>
      <c r="L9" s="15"/>
      <c r="M9" s="39"/>
      <c r="N9" s="17"/>
    </row>
    <row r="10" spans="1:18" ht="14.25" customHeight="1" thickBot="1" x14ac:dyDescent="0.25">
      <c r="A10" s="74">
        <v>5</v>
      </c>
      <c r="B10" s="40"/>
      <c r="C10" s="132"/>
      <c r="D10" s="132"/>
      <c r="E10" s="130"/>
      <c r="F10" s="64"/>
      <c r="G10" s="33"/>
      <c r="H10" s="38"/>
      <c r="I10" s="33"/>
      <c r="J10" s="105"/>
      <c r="K10" s="26">
        <f>所属データ!$A$16</f>
        <v>100100</v>
      </c>
      <c r="L10" s="15"/>
      <c r="M10" s="39"/>
      <c r="N10" s="17"/>
    </row>
    <row r="11" spans="1:18" ht="14.25" customHeight="1" x14ac:dyDescent="0.2">
      <c r="A11" s="72">
        <v>6</v>
      </c>
      <c r="B11" s="28"/>
      <c r="C11" s="131"/>
      <c r="D11" s="131"/>
      <c r="E11" s="129"/>
      <c r="F11" s="62"/>
      <c r="G11" s="32"/>
      <c r="H11" s="37"/>
      <c r="I11" s="32"/>
      <c r="J11" s="104"/>
      <c r="K11" s="26">
        <f>所属データ!$A$16</f>
        <v>100100</v>
      </c>
      <c r="L11" s="15"/>
      <c r="M11" s="39"/>
      <c r="N11" s="17"/>
    </row>
    <row r="12" spans="1:18" ht="14.25" customHeight="1" x14ac:dyDescent="0.2">
      <c r="A12" s="73">
        <v>7</v>
      </c>
      <c r="B12" s="28"/>
      <c r="C12" s="131"/>
      <c r="D12" s="131"/>
      <c r="E12" s="129"/>
      <c r="F12" s="62"/>
      <c r="G12" s="32"/>
      <c r="H12" s="37"/>
      <c r="I12" s="32"/>
      <c r="J12" s="104"/>
      <c r="K12" s="26">
        <f>所属データ!$A$16</f>
        <v>100100</v>
      </c>
      <c r="L12" s="15"/>
      <c r="M12" s="39"/>
      <c r="N12" s="17"/>
    </row>
    <row r="13" spans="1:18" ht="14.25" customHeight="1" x14ac:dyDescent="0.2">
      <c r="A13" s="73">
        <v>8</v>
      </c>
      <c r="B13" s="28"/>
      <c r="C13" s="131"/>
      <c r="D13" s="131"/>
      <c r="E13" s="129"/>
      <c r="F13" s="62"/>
      <c r="G13" s="32"/>
      <c r="H13" s="37"/>
      <c r="I13" s="32"/>
      <c r="J13" s="104"/>
      <c r="K13" s="26">
        <f>所属データ!$A$16</f>
        <v>100100</v>
      </c>
      <c r="L13" s="15"/>
      <c r="M13" s="39"/>
    </row>
    <row r="14" spans="1:18" ht="14.25" customHeight="1" x14ac:dyDescent="0.2">
      <c r="A14" s="73">
        <v>9</v>
      </c>
      <c r="B14" s="28"/>
      <c r="C14" s="131"/>
      <c r="D14" s="131"/>
      <c r="E14" s="129"/>
      <c r="F14" s="62"/>
      <c r="G14" s="32"/>
      <c r="H14" s="37"/>
      <c r="I14" s="32"/>
      <c r="J14" s="104"/>
      <c r="K14" s="26">
        <f>所属データ!$A$16</f>
        <v>100100</v>
      </c>
      <c r="L14" s="15"/>
      <c r="M14" s="39"/>
    </row>
    <row r="15" spans="1:18" ht="14.25" customHeight="1" thickBot="1" x14ac:dyDescent="0.25">
      <c r="A15" s="74">
        <v>10</v>
      </c>
      <c r="B15" s="40"/>
      <c r="C15" s="132"/>
      <c r="D15" s="132"/>
      <c r="E15" s="130"/>
      <c r="F15" s="64"/>
      <c r="G15" s="33"/>
      <c r="H15" s="38"/>
      <c r="I15" s="33"/>
      <c r="J15" s="105"/>
      <c r="K15" s="26">
        <f>所属データ!$A$16</f>
        <v>100100</v>
      </c>
      <c r="L15" s="15"/>
      <c r="M15" s="39"/>
    </row>
    <row r="16" spans="1:18" ht="14.25" customHeight="1" x14ac:dyDescent="0.2">
      <c r="A16" s="72">
        <v>11</v>
      </c>
      <c r="B16" s="28"/>
      <c r="C16" s="61"/>
      <c r="D16" s="61"/>
      <c r="E16" s="129"/>
      <c r="F16" s="62"/>
      <c r="G16" s="32"/>
      <c r="H16" s="37"/>
      <c r="I16" s="32"/>
      <c r="J16" s="104"/>
      <c r="K16" s="26">
        <f>所属データ!$A$16</f>
        <v>100100</v>
      </c>
      <c r="L16" s="15"/>
      <c r="M16" s="39"/>
    </row>
    <row r="17" spans="1:13" ht="14.25" customHeight="1" x14ac:dyDescent="0.2">
      <c r="A17" s="73">
        <v>12</v>
      </c>
      <c r="B17" s="28"/>
      <c r="C17" s="61"/>
      <c r="D17" s="61"/>
      <c r="E17" s="129"/>
      <c r="F17" s="62"/>
      <c r="G17" s="32"/>
      <c r="H17" s="37"/>
      <c r="I17" s="32"/>
      <c r="J17" s="104"/>
      <c r="K17" s="26">
        <f>所属データ!$A$16</f>
        <v>100100</v>
      </c>
      <c r="L17" s="15"/>
      <c r="M17" s="39"/>
    </row>
    <row r="18" spans="1:13" ht="14.25" customHeight="1" x14ac:dyDescent="0.2">
      <c r="A18" s="73">
        <v>13</v>
      </c>
      <c r="B18" s="28"/>
      <c r="C18" s="61"/>
      <c r="D18" s="61"/>
      <c r="E18" s="129"/>
      <c r="F18" s="62"/>
      <c r="G18" s="32"/>
      <c r="H18" s="37"/>
      <c r="I18" s="32"/>
      <c r="J18" s="104"/>
      <c r="K18" s="26">
        <f>所属データ!$A$16</f>
        <v>100100</v>
      </c>
      <c r="L18" s="15"/>
      <c r="M18" s="39"/>
    </row>
    <row r="19" spans="1:13" ht="14.25" customHeight="1" x14ac:dyDescent="0.2">
      <c r="A19" s="73">
        <v>14</v>
      </c>
      <c r="B19" s="28"/>
      <c r="C19" s="61"/>
      <c r="D19" s="61"/>
      <c r="E19" s="129"/>
      <c r="F19" s="62"/>
      <c r="G19" s="32"/>
      <c r="H19" s="37"/>
      <c r="I19" s="32"/>
      <c r="J19" s="104"/>
      <c r="K19" s="26">
        <f>所属データ!$A$16</f>
        <v>100100</v>
      </c>
      <c r="L19" s="15"/>
      <c r="M19" s="39"/>
    </row>
    <row r="20" spans="1:13" ht="14.25" customHeight="1" thickBot="1" x14ac:dyDescent="0.25">
      <c r="A20" s="74">
        <v>15</v>
      </c>
      <c r="B20" s="40"/>
      <c r="C20" s="63"/>
      <c r="D20" s="63"/>
      <c r="E20" s="130"/>
      <c r="F20" s="64"/>
      <c r="G20" s="33"/>
      <c r="H20" s="38"/>
      <c r="I20" s="33"/>
      <c r="J20" s="105"/>
      <c r="K20" s="26">
        <f>所属データ!$A$16</f>
        <v>100100</v>
      </c>
      <c r="L20" s="15"/>
      <c r="M20" s="39"/>
    </row>
    <row r="21" spans="1:13" ht="14.25" customHeight="1" x14ac:dyDescent="0.2">
      <c r="A21" s="72">
        <v>16</v>
      </c>
      <c r="B21" s="28"/>
      <c r="C21" s="61"/>
      <c r="D21" s="61"/>
      <c r="E21" s="129"/>
      <c r="F21" s="62"/>
      <c r="G21" s="32"/>
      <c r="H21" s="37"/>
      <c r="I21" s="32"/>
      <c r="J21" s="104"/>
      <c r="K21" s="26">
        <f>所属データ!$A$16</f>
        <v>100100</v>
      </c>
      <c r="L21" s="15"/>
      <c r="M21" s="39"/>
    </row>
    <row r="22" spans="1:13" ht="14.25" customHeight="1" x14ac:dyDescent="0.2">
      <c r="A22" s="73">
        <v>17</v>
      </c>
      <c r="B22" s="28"/>
      <c r="C22" s="61"/>
      <c r="D22" s="61"/>
      <c r="E22" s="129"/>
      <c r="F22" s="62"/>
      <c r="G22" s="32"/>
      <c r="H22" s="37"/>
      <c r="I22" s="32"/>
      <c r="J22" s="104"/>
      <c r="K22" s="26">
        <f>所属データ!$A$16</f>
        <v>100100</v>
      </c>
      <c r="L22" s="15"/>
      <c r="M22" s="39"/>
    </row>
    <row r="23" spans="1:13" ht="14.25" customHeight="1" x14ac:dyDescent="0.2">
      <c r="A23" s="73">
        <v>18</v>
      </c>
      <c r="B23" s="28"/>
      <c r="C23" s="61"/>
      <c r="D23" s="61"/>
      <c r="E23" s="129"/>
      <c r="F23" s="62"/>
      <c r="G23" s="32"/>
      <c r="H23" s="37"/>
      <c r="I23" s="32"/>
      <c r="J23" s="104"/>
      <c r="K23" s="26">
        <f>所属データ!$A$16</f>
        <v>100100</v>
      </c>
      <c r="L23" s="15"/>
      <c r="M23" s="39"/>
    </row>
    <row r="24" spans="1:13" ht="14.25" customHeight="1" x14ac:dyDescent="0.2">
      <c r="A24" s="73">
        <v>19</v>
      </c>
      <c r="B24" s="28"/>
      <c r="C24" s="61"/>
      <c r="D24" s="61"/>
      <c r="E24" s="129"/>
      <c r="F24" s="62"/>
      <c r="G24" s="32"/>
      <c r="H24" s="37"/>
      <c r="I24" s="32"/>
      <c r="J24" s="104"/>
      <c r="K24" s="26">
        <f>所属データ!$A$16</f>
        <v>100100</v>
      </c>
      <c r="L24" s="15"/>
      <c r="M24" s="39"/>
    </row>
    <row r="25" spans="1:13" ht="14.25" customHeight="1" thickBot="1" x14ac:dyDescent="0.25">
      <c r="A25" s="74">
        <v>20</v>
      </c>
      <c r="B25" s="40"/>
      <c r="C25" s="63"/>
      <c r="D25" s="63"/>
      <c r="E25" s="130"/>
      <c r="F25" s="64"/>
      <c r="G25" s="33"/>
      <c r="H25" s="38"/>
      <c r="I25" s="33"/>
      <c r="J25" s="105"/>
      <c r="K25" s="26">
        <f>所属データ!$A$16</f>
        <v>100100</v>
      </c>
      <c r="L25" s="15"/>
      <c r="M25" s="39"/>
    </row>
    <row r="26" spans="1:13" ht="14.25" customHeight="1" x14ac:dyDescent="0.2">
      <c r="A26" s="72">
        <v>21</v>
      </c>
      <c r="B26" s="28"/>
      <c r="C26" s="61"/>
      <c r="D26" s="61"/>
      <c r="E26" s="129"/>
      <c r="F26" s="62"/>
      <c r="G26" s="32"/>
      <c r="H26" s="37"/>
      <c r="I26" s="32"/>
      <c r="J26" s="104"/>
      <c r="K26" s="26">
        <f>所属データ!$A$16</f>
        <v>100100</v>
      </c>
      <c r="L26" s="15"/>
      <c r="M26" s="39"/>
    </row>
    <row r="27" spans="1:13" ht="14.25" customHeight="1" x14ac:dyDescent="0.2">
      <c r="A27" s="73">
        <v>22</v>
      </c>
      <c r="B27" s="28"/>
      <c r="C27" s="61"/>
      <c r="D27" s="61"/>
      <c r="E27" s="129"/>
      <c r="F27" s="62"/>
      <c r="G27" s="32"/>
      <c r="H27" s="37"/>
      <c r="I27" s="32"/>
      <c r="J27" s="104"/>
      <c r="K27" s="26">
        <f>所属データ!$A$16</f>
        <v>100100</v>
      </c>
      <c r="L27" s="15"/>
      <c r="M27" s="39"/>
    </row>
    <row r="28" spans="1:13" ht="14.25" customHeight="1" x14ac:dyDescent="0.2">
      <c r="A28" s="73">
        <v>23</v>
      </c>
      <c r="B28" s="28"/>
      <c r="C28" s="61"/>
      <c r="D28" s="61"/>
      <c r="E28" s="129"/>
      <c r="F28" s="62"/>
      <c r="G28" s="32"/>
      <c r="H28" s="37"/>
      <c r="I28" s="32"/>
      <c r="J28" s="104"/>
      <c r="K28" s="26">
        <f>所属データ!$A$16</f>
        <v>100100</v>
      </c>
      <c r="L28" s="15"/>
      <c r="M28" s="39"/>
    </row>
    <row r="29" spans="1:13" ht="14.25" customHeight="1" x14ac:dyDescent="0.2">
      <c r="A29" s="73">
        <v>24</v>
      </c>
      <c r="B29" s="28"/>
      <c r="C29" s="61"/>
      <c r="D29" s="61"/>
      <c r="E29" s="129"/>
      <c r="F29" s="62"/>
      <c r="G29" s="32"/>
      <c r="H29" s="37"/>
      <c r="I29" s="32"/>
      <c r="J29" s="104"/>
      <c r="K29" s="26">
        <f>所属データ!$A$16</f>
        <v>100100</v>
      </c>
      <c r="L29" s="15"/>
      <c r="M29" s="39"/>
    </row>
    <row r="30" spans="1:13" ht="14.25" customHeight="1" thickBot="1" x14ac:dyDescent="0.25">
      <c r="A30" s="74">
        <v>25</v>
      </c>
      <c r="B30" s="40"/>
      <c r="C30" s="63"/>
      <c r="D30" s="63"/>
      <c r="E30" s="130"/>
      <c r="F30" s="64"/>
      <c r="G30" s="33"/>
      <c r="H30" s="38"/>
      <c r="I30" s="33"/>
      <c r="J30" s="105"/>
      <c r="K30" s="26">
        <f>所属データ!$A$16</f>
        <v>100100</v>
      </c>
      <c r="L30" s="15"/>
      <c r="M30" s="39"/>
    </row>
    <row r="31" spans="1:13" ht="14.25" customHeight="1" x14ac:dyDescent="0.2">
      <c r="A31" s="72">
        <v>26</v>
      </c>
      <c r="B31" s="28"/>
      <c r="C31" s="61"/>
      <c r="D31" s="61"/>
      <c r="E31" s="129"/>
      <c r="F31" s="62"/>
      <c r="G31" s="32"/>
      <c r="H31" s="37"/>
      <c r="I31" s="32"/>
      <c r="J31" s="104"/>
      <c r="K31" s="26">
        <f>所属データ!$A$16</f>
        <v>100100</v>
      </c>
      <c r="L31" s="15"/>
      <c r="M31" s="39"/>
    </row>
    <row r="32" spans="1:13" ht="14.25" customHeight="1" x14ac:dyDescent="0.2">
      <c r="A32" s="73">
        <v>27</v>
      </c>
      <c r="B32" s="28"/>
      <c r="C32" s="61"/>
      <c r="D32" s="61"/>
      <c r="E32" s="129"/>
      <c r="F32" s="62"/>
      <c r="G32" s="32"/>
      <c r="H32" s="37"/>
      <c r="I32" s="32"/>
      <c r="J32" s="104"/>
      <c r="K32" s="26">
        <f>所属データ!$A$16</f>
        <v>100100</v>
      </c>
      <c r="L32" s="15"/>
      <c r="M32" s="39"/>
    </row>
    <row r="33" spans="1:13" ht="14.25" customHeight="1" x14ac:dyDescent="0.2">
      <c r="A33" s="73">
        <v>28</v>
      </c>
      <c r="B33" s="28"/>
      <c r="C33" s="61"/>
      <c r="D33" s="61"/>
      <c r="E33" s="129"/>
      <c r="F33" s="62"/>
      <c r="G33" s="32"/>
      <c r="H33" s="37"/>
      <c r="I33" s="32"/>
      <c r="J33" s="104"/>
      <c r="K33" s="26">
        <f>所属データ!$A$16</f>
        <v>100100</v>
      </c>
      <c r="L33" s="15"/>
      <c r="M33" s="39"/>
    </row>
    <row r="34" spans="1:13" ht="14.25" customHeight="1" x14ac:dyDescent="0.2">
      <c r="A34" s="73">
        <v>29</v>
      </c>
      <c r="B34" s="28"/>
      <c r="C34" s="61"/>
      <c r="D34" s="61"/>
      <c r="E34" s="129"/>
      <c r="F34" s="62"/>
      <c r="G34" s="32"/>
      <c r="H34" s="37"/>
      <c r="I34" s="32"/>
      <c r="J34" s="104"/>
      <c r="K34" s="26">
        <f>所属データ!$A$16</f>
        <v>100100</v>
      </c>
      <c r="L34" s="15"/>
      <c r="M34" s="39"/>
    </row>
    <row r="35" spans="1:13" ht="14.25" customHeight="1" thickBot="1" x14ac:dyDescent="0.25">
      <c r="A35" s="74">
        <v>30</v>
      </c>
      <c r="B35" s="40"/>
      <c r="C35" s="63"/>
      <c r="D35" s="63"/>
      <c r="E35" s="130"/>
      <c r="F35" s="64"/>
      <c r="G35" s="33"/>
      <c r="H35" s="38"/>
      <c r="I35" s="33"/>
      <c r="J35" s="105"/>
      <c r="K35" s="26">
        <f>所属データ!$A$16</f>
        <v>100100</v>
      </c>
      <c r="L35" s="15"/>
      <c r="M35" s="39"/>
    </row>
    <row r="36" spans="1:13" ht="14.25" customHeight="1" x14ac:dyDescent="0.2">
      <c r="A36" s="72">
        <v>31</v>
      </c>
      <c r="B36" s="28"/>
      <c r="C36" s="61"/>
      <c r="D36" s="61"/>
      <c r="E36" s="129"/>
      <c r="F36" s="62"/>
      <c r="G36" s="32"/>
      <c r="H36" s="37"/>
      <c r="I36" s="32"/>
      <c r="J36" s="104"/>
      <c r="K36" s="26">
        <f>所属データ!$A$16</f>
        <v>100100</v>
      </c>
      <c r="L36" s="15"/>
      <c r="M36" s="39"/>
    </row>
    <row r="37" spans="1:13" ht="14.25" customHeight="1" x14ac:dyDescent="0.2">
      <c r="A37" s="73">
        <v>32</v>
      </c>
      <c r="B37" s="28"/>
      <c r="C37" s="61"/>
      <c r="D37" s="61"/>
      <c r="E37" s="129"/>
      <c r="F37" s="62"/>
      <c r="G37" s="32"/>
      <c r="H37" s="37"/>
      <c r="I37" s="32"/>
      <c r="J37" s="104"/>
      <c r="K37" s="26">
        <f>所属データ!$A$16</f>
        <v>100100</v>
      </c>
      <c r="L37" s="15"/>
      <c r="M37" s="39"/>
    </row>
    <row r="38" spans="1:13" ht="14.25" customHeight="1" x14ac:dyDescent="0.2">
      <c r="A38" s="73">
        <v>33</v>
      </c>
      <c r="B38" s="28"/>
      <c r="C38" s="61"/>
      <c r="D38" s="61"/>
      <c r="E38" s="129"/>
      <c r="F38" s="62"/>
      <c r="G38" s="32"/>
      <c r="H38" s="37"/>
      <c r="I38" s="32"/>
      <c r="J38" s="104"/>
      <c r="K38" s="26">
        <f>所属データ!$A$16</f>
        <v>100100</v>
      </c>
      <c r="L38" s="15"/>
      <c r="M38" s="39"/>
    </row>
    <row r="39" spans="1:13" ht="14.25" customHeight="1" x14ac:dyDescent="0.2">
      <c r="A39" s="73">
        <v>34</v>
      </c>
      <c r="B39" s="28"/>
      <c r="C39" s="61"/>
      <c r="D39" s="61"/>
      <c r="E39" s="129"/>
      <c r="F39" s="62"/>
      <c r="G39" s="32"/>
      <c r="H39" s="37"/>
      <c r="I39" s="32"/>
      <c r="J39" s="104"/>
      <c r="K39" s="26">
        <f>所属データ!$A$16</f>
        <v>100100</v>
      </c>
      <c r="L39" s="15"/>
      <c r="M39" s="39"/>
    </row>
    <row r="40" spans="1:13" ht="14.25" customHeight="1" thickBot="1" x14ac:dyDescent="0.25">
      <c r="A40" s="74">
        <v>35</v>
      </c>
      <c r="B40" s="40"/>
      <c r="C40" s="63"/>
      <c r="D40" s="63"/>
      <c r="E40" s="130"/>
      <c r="F40" s="64"/>
      <c r="G40" s="33"/>
      <c r="H40" s="38"/>
      <c r="I40" s="33"/>
      <c r="J40" s="105"/>
      <c r="K40" s="26">
        <f>所属データ!$A$16</f>
        <v>100100</v>
      </c>
      <c r="L40" s="15"/>
      <c r="M40" s="39"/>
    </row>
    <row r="41" spans="1:13" ht="14.25" customHeight="1" x14ac:dyDescent="0.2">
      <c r="A41" s="72">
        <v>36</v>
      </c>
      <c r="B41" s="28"/>
      <c r="C41" s="61"/>
      <c r="D41" s="61"/>
      <c r="E41" s="129"/>
      <c r="F41" s="62"/>
      <c r="G41" s="32"/>
      <c r="H41" s="37"/>
      <c r="I41" s="32"/>
      <c r="J41" s="104"/>
      <c r="K41" s="26">
        <f>所属データ!$A$16</f>
        <v>100100</v>
      </c>
      <c r="L41" s="15"/>
      <c r="M41" s="39"/>
    </row>
    <row r="42" spans="1:13" ht="14.25" customHeight="1" x14ac:dyDescent="0.2">
      <c r="A42" s="73">
        <v>37</v>
      </c>
      <c r="B42" s="28"/>
      <c r="C42" s="61"/>
      <c r="D42" s="61"/>
      <c r="E42" s="129"/>
      <c r="F42" s="62"/>
      <c r="G42" s="32"/>
      <c r="H42" s="37"/>
      <c r="I42" s="32"/>
      <c r="J42" s="104"/>
      <c r="K42" s="26">
        <f>所属データ!$A$16</f>
        <v>100100</v>
      </c>
      <c r="L42" s="15"/>
      <c r="M42" s="39"/>
    </row>
    <row r="43" spans="1:13" ht="14.25" customHeight="1" x14ac:dyDescent="0.2">
      <c r="A43" s="73">
        <v>38</v>
      </c>
      <c r="B43" s="28"/>
      <c r="C43" s="61"/>
      <c r="D43" s="61"/>
      <c r="E43" s="129"/>
      <c r="F43" s="62"/>
      <c r="G43" s="32"/>
      <c r="H43" s="37"/>
      <c r="I43" s="32"/>
      <c r="J43" s="104"/>
      <c r="K43" s="26">
        <f>所属データ!$A$16</f>
        <v>100100</v>
      </c>
      <c r="L43" s="15"/>
      <c r="M43" s="39"/>
    </row>
    <row r="44" spans="1:13" ht="14.25" customHeight="1" x14ac:dyDescent="0.2">
      <c r="A44" s="73">
        <v>39</v>
      </c>
      <c r="B44" s="28"/>
      <c r="C44" s="61"/>
      <c r="D44" s="61"/>
      <c r="E44" s="129"/>
      <c r="F44" s="62"/>
      <c r="G44" s="32"/>
      <c r="H44" s="37"/>
      <c r="I44" s="32"/>
      <c r="J44" s="104"/>
      <c r="K44" s="26">
        <f>所属データ!$A$16</f>
        <v>100100</v>
      </c>
      <c r="L44" s="15"/>
      <c r="M44" s="39"/>
    </row>
    <row r="45" spans="1:13" ht="14.25" customHeight="1" thickBot="1" x14ac:dyDescent="0.25">
      <c r="A45" s="74">
        <v>40</v>
      </c>
      <c r="B45" s="40"/>
      <c r="C45" s="63"/>
      <c r="D45" s="63"/>
      <c r="E45" s="130"/>
      <c r="F45" s="64"/>
      <c r="G45" s="33"/>
      <c r="H45" s="38"/>
      <c r="I45" s="33"/>
      <c r="J45" s="105"/>
      <c r="K45" s="26">
        <f>所属データ!$A$16</f>
        <v>100100</v>
      </c>
      <c r="L45" s="15"/>
      <c r="M45" s="39"/>
    </row>
    <row r="46" spans="1:13" ht="14.25" customHeight="1" x14ac:dyDescent="0.2">
      <c r="A46" s="72">
        <v>41</v>
      </c>
      <c r="B46" s="28"/>
      <c r="C46" s="61"/>
      <c r="D46" s="61"/>
      <c r="E46" s="129"/>
      <c r="F46" s="62"/>
      <c r="G46" s="32"/>
      <c r="H46" s="37"/>
      <c r="I46" s="32"/>
      <c r="J46" s="104"/>
      <c r="K46" s="26">
        <f>所属データ!$A$16</f>
        <v>100100</v>
      </c>
      <c r="L46" s="15"/>
      <c r="M46" s="39"/>
    </row>
    <row r="47" spans="1:13" ht="14.25" customHeight="1" x14ac:dyDescent="0.2">
      <c r="A47" s="73">
        <v>42</v>
      </c>
      <c r="B47" s="28"/>
      <c r="C47" s="61"/>
      <c r="D47" s="61"/>
      <c r="E47" s="129"/>
      <c r="F47" s="62"/>
      <c r="G47" s="32"/>
      <c r="H47" s="37"/>
      <c r="I47" s="32"/>
      <c r="J47" s="104"/>
      <c r="K47" s="26">
        <f>所属データ!$A$16</f>
        <v>100100</v>
      </c>
      <c r="L47" s="15"/>
      <c r="M47" s="39"/>
    </row>
    <row r="48" spans="1:13" ht="14.25" customHeight="1" x14ac:dyDescent="0.2">
      <c r="A48" s="73">
        <v>43</v>
      </c>
      <c r="B48" s="28"/>
      <c r="C48" s="61"/>
      <c r="D48" s="61"/>
      <c r="E48" s="129"/>
      <c r="F48" s="62"/>
      <c r="G48" s="32"/>
      <c r="H48" s="37"/>
      <c r="I48" s="32"/>
      <c r="J48" s="104"/>
      <c r="K48" s="26">
        <f>所属データ!$A$16</f>
        <v>100100</v>
      </c>
      <c r="L48" s="15"/>
      <c r="M48" s="39"/>
    </row>
    <row r="49" spans="1:13" ht="14.25" customHeight="1" x14ac:dyDescent="0.2">
      <c r="A49" s="73">
        <v>44</v>
      </c>
      <c r="B49" s="28"/>
      <c r="C49" s="61"/>
      <c r="D49" s="61"/>
      <c r="E49" s="129"/>
      <c r="F49" s="62"/>
      <c r="G49" s="32"/>
      <c r="H49" s="37"/>
      <c r="I49" s="32"/>
      <c r="J49" s="104"/>
      <c r="K49" s="26">
        <f>所属データ!$A$16</f>
        <v>100100</v>
      </c>
      <c r="L49" s="15"/>
      <c r="M49" s="39"/>
    </row>
    <row r="50" spans="1:13" ht="14.25" customHeight="1" thickBot="1" x14ac:dyDescent="0.25">
      <c r="A50" s="74">
        <v>45</v>
      </c>
      <c r="B50" s="40"/>
      <c r="C50" s="63"/>
      <c r="D50" s="63"/>
      <c r="E50" s="130"/>
      <c r="F50" s="64"/>
      <c r="G50" s="33"/>
      <c r="H50" s="38"/>
      <c r="I50" s="33"/>
      <c r="J50" s="105"/>
      <c r="K50" s="26">
        <f>所属データ!$A$16</f>
        <v>100100</v>
      </c>
      <c r="L50" s="15"/>
      <c r="M50" s="39"/>
    </row>
    <row r="53" spans="1:13" hidden="1" x14ac:dyDescent="0.2">
      <c r="B53" s="14" t="s">
        <v>13</v>
      </c>
      <c r="F53" s="78"/>
      <c r="J53" s="26"/>
    </row>
    <row r="54" spans="1:13" hidden="1" x14ac:dyDescent="0.2">
      <c r="B54" s="14" t="str">
        <f>IF(所属データ!$E$3="成年",男子!C54,IF(所属データ!$E$3="少年",男子!D54,"種別選択してください"))</f>
        <v>種別選択してください</v>
      </c>
      <c r="C54" s="123" t="s">
        <v>53</v>
      </c>
      <c r="D54" s="123" t="s">
        <v>70</v>
      </c>
      <c r="J54" s="26"/>
    </row>
    <row r="55" spans="1:13" hidden="1" x14ac:dyDescent="0.2">
      <c r="B55" s="14" t="str">
        <f>IF(所属データ!$E$3="成年",男子!C55,IF(所属データ!$E$3="少年",男子!D55,"種別選択してください"))</f>
        <v>種別選択してください</v>
      </c>
      <c r="C55" s="123" t="s">
        <v>69</v>
      </c>
      <c r="D55" s="123" t="s">
        <v>35</v>
      </c>
      <c r="J55" s="26"/>
    </row>
    <row r="56" spans="1:13" hidden="1" x14ac:dyDescent="0.2">
      <c r="B56" s="14" t="str">
        <f>IF(所属データ!$E$3="成年",男子!C56,IF(所属データ!$E$3="少年",男子!D56,"種別選択してください"))</f>
        <v>種別選択してください</v>
      </c>
      <c r="C56" s="123" t="s">
        <v>58</v>
      </c>
      <c r="D56" s="123" t="s">
        <v>72</v>
      </c>
      <c r="J56" s="26"/>
    </row>
    <row r="57" spans="1:13" hidden="1" x14ac:dyDescent="0.2">
      <c r="B57" s="14" t="str">
        <f>IF(所属データ!$E$3="成年",男子!C57,IF(所属データ!$E$3="少年",男子!D57,"種別選択してください"))</f>
        <v>種別選択してください</v>
      </c>
      <c r="C57" s="123" t="s">
        <v>45</v>
      </c>
      <c r="D57" s="123" t="s">
        <v>36</v>
      </c>
      <c r="J57" s="26"/>
    </row>
    <row r="58" spans="1:13" hidden="1" x14ac:dyDescent="0.2">
      <c r="B58" s="14" t="str">
        <f>IF(所属データ!$E$3="成年",男子!C58,IF(所属データ!$E$3="少年",男子!D58,"種別選択してください"))</f>
        <v>種別選択してください</v>
      </c>
      <c r="C58" s="123" t="s">
        <v>37</v>
      </c>
      <c r="D58" s="124" t="s">
        <v>71</v>
      </c>
      <c r="J58" s="26"/>
    </row>
    <row r="59" spans="1:13" hidden="1" x14ac:dyDescent="0.2">
      <c r="B59" s="14" t="str">
        <f>IF(所属データ!$E$3="成年",男子!C59,IF(所属データ!$E$3="少年",男子!D59,"種別選択してください"))</f>
        <v>種別選択してください</v>
      </c>
      <c r="C59" s="123" t="s">
        <v>70</v>
      </c>
      <c r="D59" s="124" t="s">
        <v>88</v>
      </c>
      <c r="J59" s="26"/>
    </row>
    <row r="60" spans="1:13" hidden="1" x14ac:dyDescent="0.2">
      <c r="B60" s="14" t="str">
        <f>IF(所属データ!$E$3="成年",男子!C60,IF(所属データ!$E$3="少年",男子!D60,"種別選択してください"))</f>
        <v>種別選択してください</v>
      </c>
      <c r="C60" s="124" t="s">
        <v>86</v>
      </c>
      <c r="D60" s="124" t="s">
        <v>87</v>
      </c>
      <c r="J60" s="26"/>
    </row>
    <row r="61" spans="1:13" hidden="1" x14ac:dyDescent="0.2">
      <c r="B61" s="14" t="str">
        <f>IF(所属データ!$E$3="成年",男子!C61,IF(所属データ!$E$3="少年",男子!D61,"種別選択してください"))</f>
        <v>種別選択してください</v>
      </c>
      <c r="C61" s="124" t="s">
        <v>78</v>
      </c>
      <c r="D61" s="124" t="s">
        <v>89</v>
      </c>
      <c r="J61" s="26"/>
    </row>
    <row r="62" spans="1:13" hidden="1" x14ac:dyDescent="0.2">
      <c r="B62" s="14" t="str">
        <f>IF(所属データ!$E$3="成年",男子!C62,IF(所属データ!$E$3="少年",男子!D62,"種別選択してください"))</f>
        <v>種別選択してください</v>
      </c>
      <c r="C62" s="123" t="s">
        <v>63</v>
      </c>
      <c r="D62" s="125" t="s">
        <v>59</v>
      </c>
      <c r="J62" s="26"/>
    </row>
    <row r="63" spans="1:13" hidden="1" x14ac:dyDescent="0.2">
      <c r="B63" s="14" t="str">
        <f>IF(所属データ!$E$3="成年",男子!C63,IF(所属データ!$E$3="少年",男子!D63,"種別選択してください"))</f>
        <v>種別選択してください</v>
      </c>
      <c r="C63" s="123" t="s">
        <v>93</v>
      </c>
      <c r="D63" s="123" t="s">
        <v>57</v>
      </c>
      <c r="J63" s="26"/>
    </row>
    <row r="64" spans="1:13" hidden="1" x14ac:dyDescent="0.2">
      <c r="B64" s="14" t="str">
        <f>IF(所属データ!$E$3="成年",男子!C64,IF(所属データ!$E$3="少年",男子!D64,"種別選択してください"))</f>
        <v>種別選択してください</v>
      </c>
      <c r="C64" s="123" t="s">
        <v>54</v>
      </c>
      <c r="D64" s="125" t="s">
        <v>60</v>
      </c>
      <c r="J64" s="26"/>
    </row>
    <row r="65" spans="2:10" hidden="1" x14ac:dyDescent="0.2">
      <c r="B65" s="14" t="str">
        <f>IF(所属データ!$E$3="成年",男子!C65,IF(所属データ!$E$3="少年",男子!D65,"種別選択してください"))</f>
        <v>種別選択してください</v>
      </c>
      <c r="C65" s="26" t="s">
        <v>40</v>
      </c>
      <c r="D65" s="123" t="s">
        <v>38</v>
      </c>
      <c r="J65" s="26"/>
    </row>
    <row r="66" spans="2:10" hidden="1" x14ac:dyDescent="0.2">
      <c r="B66" s="14" t="str">
        <f>IF(所属データ!$E$3="成年",男子!C66,IF(所属データ!$E$3="少年",男子!D66,"種別選択してください"))</f>
        <v>種別選択してください</v>
      </c>
      <c r="C66" s="26" t="s">
        <v>40</v>
      </c>
      <c r="D66" s="123" t="s">
        <v>39</v>
      </c>
    </row>
    <row r="67" spans="2:10" hidden="1" x14ac:dyDescent="0.2">
      <c r="B67" s="14" t="str">
        <f>IF(所属データ!$E$3="成年",男子!C67,IF(所属データ!$E$3="少年",男子!D67,"種別選択してください"))</f>
        <v>種別選択してください</v>
      </c>
      <c r="C67" s="26" t="s">
        <v>40</v>
      </c>
      <c r="D67" s="123" t="s">
        <v>90</v>
      </c>
    </row>
    <row r="68" spans="2:10" hidden="1" x14ac:dyDescent="0.2">
      <c r="B68" s="14" t="str">
        <f>IF(所属データ!$E$3="成年",男子!C68,IF(所属データ!$E$3="少年",男子!D68,"種別選択してください"))</f>
        <v>種別選択してください</v>
      </c>
      <c r="C68" s="26" t="s">
        <v>40</v>
      </c>
      <c r="D68" s="123" t="s">
        <v>51</v>
      </c>
    </row>
    <row r="69" spans="2:10" hidden="1" x14ac:dyDescent="0.2">
      <c r="B69" s="14" t="str">
        <f>IF(所属データ!$E$3="成年",男子!C69,IF(所属データ!$E$3="少年",男子!D69,"種別選択してください"))</f>
        <v>種別選択してください</v>
      </c>
      <c r="C69" s="26" t="s">
        <v>40</v>
      </c>
      <c r="D69" s="123" t="s">
        <v>92</v>
      </c>
    </row>
    <row r="70" spans="2:10" hidden="1" x14ac:dyDescent="0.2">
      <c r="B70" s="14" t="str">
        <f>IF(所属データ!$E$3="成年",男子!C70,IF(所属データ!$E$3="少年",男子!D70,"種別選択してください"))</f>
        <v>種別選択してください</v>
      </c>
      <c r="C70" s="26" t="s">
        <v>40</v>
      </c>
      <c r="D70" s="124" t="s">
        <v>61</v>
      </c>
    </row>
    <row r="71" spans="2:10" hidden="1" x14ac:dyDescent="0.2">
      <c r="B71" s="14" t="str">
        <f>IF(所属データ!$E$3="成年",男子!C71,IF(所属データ!$E$3="少年",男子!D71,"種別選択してください"))</f>
        <v>種別選択してください</v>
      </c>
      <c r="C71" s="26" t="s">
        <v>40</v>
      </c>
      <c r="D71" s="124" t="s">
        <v>91</v>
      </c>
    </row>
    <row r="72" spans="2:10" hidden="1" x14ac:dyDescent="0.2">
      <c r="C72" s="26" t="s">
        <v>40</v>
      </c>
      <c r="D72" s="124"/>
    </row>
    <row r="73" spans="2:10" hidden="1" x14ac:dyDescent="0.2">
      <c r="C73" s="26"/>
      <c r="D73" s="26"/>
    </row>
    <row r="74" spans="2:10" x14ac:dyDescent="0.2">
      <c r="C74" s="26"/>
      <c r="D74" s="182"/>
    </row>
    <row r="75" spans="2:10" x14ac:dyDescent="0.2">
      <c r="D75" s="26"/>
    </row>
    <row r="76" spans="2:10" x14ac:dyDescent="0.2">
      <c r="D76" s="26"/>
    </row>
    <row r="77" spans="2:10" x14ac:dyDescent="0.2">
      <c r="D77" s="26"/>
    </row>
  </sheetData>
  <sheetProtection sheet="1" selectLockedCells="1"/>
  <mergeCells count="9">
    <mergeCell ref="I4:J4"/>
    <mergeCell ref="F4:F5"/>
    <mergeCell ref="C2:F2"/>
    <mergeCell ref="A1:B2"/>
    <mergeCell ref="A3:C3"/>
    <mergeCell ref="A4:A5"/>
    <mergeCell ref="C1:F1"/>
    <mergeCell ref="B4:B5"/>
    <mergeCell ref="G4:H4"/>
  </mergeCells>
  <phoneticPr fontId="3"/>
  <conditionalFormatting sqref="I6:I50">
    <cfRule type="expression" dxfId="1" priority="1" stopIfTrue="1">
      <formula>AND(I6&lt;&gt;"",G6=I6)</formula>
    </cfRule>
  </conditionalFormatting>
  <dataValidations xWindow="494" yWindow="252" count="8"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7A4108CA-617C-44C4-B261-B96CA77FAFDF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6:J50" xr:uid="{7B5664E9-065A-4AB3-8E86-7C760AE5ED19}">
      <formula1>100</formula1>
      <formula2>600000</formula2>
    </dataValidation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DB5934A9-B367-4BC4-BEDF-39EE167A10BB}">
      <formula1>OR(AND($B$52&lt;=B6,B6&lt;=$C$52),AND($D$52&lt;=B6,B6&lt;=$F$52),AND(#REF!&lt;=B6,B6&lt;=$G$52))</formula1>
    </dataValidation>
    <dataValidation imeMode="off" allowBlank="1" showInputMessage="1" showErrorMessage="1" sqref="F6:F50" xr:uid="{2C5AEBB4-2464-4028-8205-1CB635E446FB}"/>
    <dataValidation imeMode="on" allowBlank="1" showInputMessage="1" showErrorMessage="1" sqref="C6:D50" xr:uid="{06CDEB80-DD2A-4129-9FCC-9A233FAAF7DA}"/>
    <dataValidation operator="greaterThan" allowBlank="1" showInputMessage="1" showErrorMessage="1" error="S年.月.日の型で入力してください。　例）　S62.5.13" sqref="E6:E50" xr:uid="{F2B07451-DF3D-4CBB-BFDB-499241BDAF80}"/>
    <dataValidation type="list" allowBlank="1" showInputMessage="1" showErrorMessage="1" sqref="F52:F66 C69:C72 E52:E53 G52:IV72 A52:B72" xr:uid="{C178B0EB-8924-429B-8AED-44B8189529FC}">
      <formula1>$B$54:$B$69</formula1>
    </dataValidation>
    <dataValidation type="list" allowBlank="1" showInputMessage="1" showErrorMessage="1" prompt="▼ボタンをクリック_x000a_　リストから選択。" sqref="G6:G50 I6:I50" xr:uid="{59CF7B91-1C56-4F2A-B8FA-48980458D916}">
      <formula1>$B$54:$B$71</formula1>
    </dataValidation>
  </dataValidations>
  <pageMargins left="0.26" right="0.19" top="0.75" bottom="0.33" header="0.41" footer="0.51200000000000001"/>
  <pageSetup paperSize="9" scale="10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A278-FC33-448E-8B36-A6C8FAD3E9F8}">
  <sheetPr codeName="Sheet3"/>
  <dimension ref="A1:R72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7.77734375" style="14" customWidth="1"/>
    <col min="3" max="3" width="14.77734375" style="14" customWidth="1"/>
    <col min="4" max="4" width="14" style="14" customWidth="1"/>
    <col min="5" max="5" width="8.77734375" style="14" customWidth="1"/>
    <col min="6" max="6" width="2.6640625" style="14" customWidth="1"/>
    <col min="7" max="7" width="13.77734375" style="14" customWidth="1"/>
    <col min="8" max="8" width="7" style="14" customWidth="1"/>
    <col min="9" max="9" width="13.77734375" style="14" customWidth="1"/>
    <col min="10" max="10" width="7" style="14" customWidth="1"/>
    <col min="11" max="11" width="7.6640625" style="26" hidden="1" customWidth="1"/>
    <col min="12" max="12" width="9" style="14"/>
    <col min="13" max="13" width="10" style="14" customWidth="1"/>
    <col min="14" max="20" width="9" style="14"/>
    <col min="21" max="21" width="9" style="14" customWidth="1"/>
    <col min="22" max="16384" width="9" style="14"/>
  </cols>
  <sheetData>
    <row r="1" spans="1:18" ht="14.25" customHeight="1" x14ac:dyDescent="0.2">
      <c r="A1" s="171" t="s">
        <v>83</v>
      </c>
      <c r="B1" s="172"/>
      <c r="C1" s="163" t="s">
        <v>81</v>
      </c>
      <c r="D1" s="164"/>
      <c r="E1" s="164"/>
      <c r="F1" s="164"/>
      <c r="G1" s="34"/>
      <c r="H1" s="35" t="str">
        <f>"所属長名：  "&amp;所属データ!$C$6&amp;"　　印"</f>
        <v>所属長名：  　　印</v>
      </c>
      <c r="I1" s="35"/>
      <c r="J1" s="35"/>
      <c r="L1" s="17"/>
      <c r="M1" s="17"/>
      <c r="N1" s="17"/>
      <c r="O1" s="17"/>
      <c r="P1" s="17"/>
      <c r="Q1" s="17"/>
      <c r="R1" s="17"/>
    </row>
    <row r="2" spans="1:18" ht="14.25" customHeight="1" thickBot="1" x14ac:dyDescent="0.25">
      <c r="A2" s="173"/>
      <c r="B2" s="174"/>
      <c r="C2" s="178" t="str">
        <f>"所属名："&amp;所属データ!$C$3</f>
        <v>所属名：</v>
      </c>
      <c r="D2" s="178"/>
      <c r="E2" s="178"/>
      <c r="F2" s="178"/>
      <c r="G2" s="34"/>
      <c r="H2" s="35" t="str">
        <f>"監督名："&amp;所属データ!$E$6</f>
        <v>監督名：</v>
      </c>
      <c r="I2" s="36"/>
      <c r="L2" s="17"/>
      <c r="M2" s="17"/>
      <c r="N2" s="17"/>
      <c r="O2" s="17"/>
      <c r="P2" s="17"/>
      <c r="Q2" s="17"/>
      <c r="R2" s="17"/>
    </row>
    <row r="3" spans="1:18" ht="14.25" customHeight="1" thickBot="1" x14ac:dyDescent="0.25">
      <c r="A3" s="175"/>
      <c r="B3" s="175"/>
      <c r="C3" s="175"/>
      <c r="D3" s="26"/>
      <c r="E3" s="26"/>
      <c r="F3" s="26"/>
      <c r="G3" s="26"/>
      <c r="H3" s="81"/>
      <c r="I3" s="26"/>
      <c r="L3" s="18"/>
      <c r="M3" s="17"/>
      <c r="N3" s="17"/>
      <c r="O3" s="17"/>
      <c r="P3" s="17"/>
      <c r="Q3" s="17"/>
      <c r="R3" s="17"/>
    </row>
    <row r="4" spans="1:18" ht="12" customHeight="1" x14ac:dyDescent="0.2">
      <c r="A4" s="176" t="s">
        <v>3</v>
      </c>
      <c r="B4" s="179" t="s">
        <v>12</v>
      </c>
      <c r="C4" s="47" t="s">
        <v>5</v>
      </c>
      <c r="D4" s="47" t="s">
        <v>4</v>
      </c>
      <c r="E4" s="113" t="s">
        <v>50</v>
      </c>
      <c r="F4" s="169" t="s">
        <v>9</v>
      </c>
      <c r="G4" s="167" t="s">
        <v>14</v>
      </c>
      <c r="H4" s="181"/>
      <c r="I4" s="167" t="s">
        <v>26</v>
      </c>
      <c r="J4" s="168"/>
      <c r="K4" s="27"/>
      <c r="L4" s="19"/>
      <c r="M4" s="17"/>
      <c r="N4" s="17"/>
      <c r="O4" s="17"/>
      <c r="P4" s="17"/>
      <c r="Q4" s="17"/>
      <c r="R4" s="17"/>
    </row>
    <row r="5" spans="1:18" ht="13.5" customHeight="1" thickBot="1" x14ac:dyDescent="0.25">
      <c r="A5" s="177"/>
      <c r="B5" s="180"/>
      <c r="C5" s="48" t="s">
        <v>7</v>
      </c>
      <c r="D5" s="48" t="s">
        <v>7</v>
      </c>
      <c r="E5" s="114" t="s">
        <v>77</v>
      </c>
      <c r="F5" s="170"/>
      <c r="G5" s="49" t="s">
        <v>10</v>
      </c>
      <c r="H5" s="50" t="s">
        <v>11</v>
      </c>
      <c r="I5" s="49" t="s">
        <v>10</v>
      </c>
      <c r="J5" s="106" t="s">
        <v>11</v>
      </c>
      <c r="K5" s="27">
        <f>COUNTA(C6:C50)</f>
        <v>0</v>
      </c>
      <c r="L5" s="17"/>
      <c r="M5" s="17"/>
      <c r="N5" s="17"/>
      <c r="O5" s="17"/>
      <c r="P5" s="17"/>
      <c r="Q5" s="17"/>
      <c r="R5" s="17"/>
    </row>
    <row r="6" spans="1:18" ht="14.25" customHeight="1" x14ac:dyDescent="0.2">
      <c r="A6" s="75">
        <v>1</v>
      </c>
      <c r="B6" s="51"/>
      <c r="C6" s="133"/>
      <c r="D6" s="133"/>
      <c r="E6" s="115"/>
      <c r="F6" s="66"/>
      <c r="G6" s="54"/>
      <c r="H6" s="55"/>
      <c r="I6" s="54"/>
      <c r="J6" s="107"/>
      <c r="K6" s="26">
        <f>所属データ!$A$16</f>
        <v>100100</v>
      </c>
      <c r="L6" s="15"/>
      <c r="M6" s="39"/>
      <c r="N6" s="17"/>
      <c r="O6" s="17"/>
      <c r="P6" s="17"/>
      <c r="Q6" s="17"/>
      <c r="R6" s="17"/>
    </row>
    <row r="7" spans="1:18" ht="14.25" customHeight="1" x14ac:dyDescent="0.2">
      <c r="A7" s="76">
        <v>2</v>
      </c>
      <c r="B7" s="53"/>
      <c r="C7" s="134"/>
      <c r="D7" s="134"/>
      <c r="E7" s="116"/>
      <c r="F7" s="68"/>
      <c r="G7" s="56"/>
      <c r="H7" s="57"/>
      <c r="I7" s="56"/>
      <c r="J7" s="108"/>
      <c r="K7" s="26">
        <f>所属データ!$A$16</f>
        <v>100100</v>
      </c>
    </row>
    <row r="8" spans="1:18" ht="14.25" customHeight="1" x14ac:dyDescent="0.2">
      <c r="A8" s="76">
        <v>3</v>
      </c>
      <c r="B8" s="53"/>
      <c r="C8" s="134"/>
      <c r="D8" s="134"/>
      <c r="E8" s="116"/>
      <c r="F8" s="68"/>
      <c r="G8" s="56"/>
      <c r="H8" s="57"/>
      <c r="I8" s="56"/>
      <c r="J8" s="108"/>
      <c r="K8" s="26">
        <f>所属データ!$A$16</f>
        <v>100100</v>
      </c>
      <c r="L8" s="15"/>
      <c r="M8" s="39"/>
      <c r="N8" s="17"/>
    </row>
    <row r="9" spans="1:18" ht="14.25" customHeight="1" x14ac:dyDescent="0.2">
      <c r="A9" s="76">
        <v>4</v>
      </c>
      <c r="B9" s="53"/>
      <c r="C9" s="67"/>
      <c r="D9" s="67"/>
      <c r="E9" s="116"/>
      <c r="F9" s="68"/>
      <c r="G9" s="56"/>
      <c r="H9" s="57"/>
      <c r="I9" s="56"/>
      <c r="J9" s="108"/>
      <c r="K9" s="26">
        <f>所属データ!$A$16</f>
        <v>100100</v>
      </c>
      <c r="L9" s="15"/>
      <c r="M9" s="39"/>
      <c r="N9" s="17"/>
    </row>
    <row r="10" spans="1:18" ht="14.25" customHeight="1" thickBot="1" x14ac:dyDescent="0.25">
      <c r="A10" s="77">
        <v>5</v>
      </c>
      <c r="B10" s="52"/>
      <c r="C10" s="69"/>
      <c r="D10" s="69"/>
      <c r="E10" s="117"/>
      <c r="F10" s="70"/>
      <c r="G10" s="58"/>
      <c r="H10" s="59"/>
      <c r="I10" s="58"/>
      <c r="J10" s="109"/>
      <c r="K10" s="26">
        <f>所属データ!$A$16</f>
        <v>100100</v>
      </c>
      <c r="L10" s="15"/>
      <c r="M10" s="39"/>
      <c r="N10" s="17"/>
    </row>
    <row r="11" spans="1:18" ht="14.25" customHeight="1" x14ac:dyDescent="0.2">
      <c r="A11" s="75">
        <v>6</v>
      </c>
      <c r="B11" s="51"/>
      <c r="C11" s="65"/>
      <c r="D11" s="65"/>
      <c r="E11" s="115"/>
      <c r="F11" s="66"/>
      <c r="G11" s="54"/>
      <c r="H11" s="55"/>
      <c r="I11" s="54"/>
      <c r="J11" s="107"/>
      <c r="K11" s="26">
        <f>所属データ!$A$16</f>
        <v>100100</v>
      </c>
      <c r="L11" s="15"/>
      <c r="M11" s="39"/>
      <c r="N11" s="17"/>
    </row>
    <row r="12" spans="1:18" ht="14.25" customHeight="1" x14ac:dyDescent="0.2">
      <c r="A12" s="76">
        <v>7</v>
      </c>
      <c r="B12" s="53"/>
      <c r="C12" s="67"/>
      <c r="D12" s="67"/>
      <c r="E12" s="116"/>
      <c r="F12" s="68"/>
      <c r="G12" s="56"/>
      <c r="H12" s="57"/>
      <c r="I12" s="56"/>
      <c r="J12" s="108"/>
      <c r="K12" s="26">
        <f>所属データ!$A$16</f>
        <v>100100</v>
      </c>
      <c r="L12" s="15"/>
      <c r="M12" s="39"/>
      <c r="N12" s="17"/>
    </row>
    <row r="13" spans="1:18" ht="14.25" customHeight="1" x14ac:dyDescent="0.2">
      <c r="A13" s="76">
        <v>8</v>
      </c>
      <c r="B13" s="53"/>
      <c r="C13" s="67"/>
      <c r="D13" s="67"/>
      <c r="E13" s="116"/>
      <c r="F13" s="68"/>
      <c r="G13" s="56"/>
      <c r="H13" s="57"/>
      <c r="I13" s="56"/>
      <c r="J13" s="108"/>
      <c r="K13" s="26">
        <f>所属データ!$A$16</f>
        <v>100100</v>
      </c>
      <c r="L13" s="15"/>
      <c r="M13" s="39"/>
    </row>
    <row r="14" spans="1:18" ht="14.25" customHeight="1" x14ac:dyDescent="0.2">
      <c r="A14" s="76">
        <v>9</v>
      </c>
      <c r="B14" s="53"/>
      <c r="C14" s="67"/>
      <c r="D14" s="67"/>
      <c r="E14" s="116"/>
      <c r="F14" s="68"/>
      <c r="G14" s="56"/>
      <c r="H14" s="57"/>
      <c r="I14" s="56"/>
      <c r="J14" s="108"/>
      <c r="K14" s="26">
        <f>所属データ!$A$16</f>
        <v>100100</v>
      </c>
      <c r="L14" s="15"/>
      <c r="M14" s="39"/>
    </row>
    <row r="15" spans="1:18" ht="13.2" customHeight="1" thickBot="1" x14ac:dyDescent="0.25">
      <c r="A15" s="77">
        <v>10</v>
      </c>
      <c r="B15" s="52"/>
      <c r="C15" s="69"/>
      <c r="D15" s="69"/>
      <c r="E15" s="117"/>
      <c r="F15" s="70"/>
      <c r="G15" s="58"/>
      <c r="H15" s="59"/>
      <c r="I15" s="58"/>
      <c r="J15" s="109"/>
      <c r="K15" s="26">
        <f>所属データ!$A$16</f>
        <v>100100</v>
      </c>
      <c r="L15" s="15"/>
      <c r="M15" s="39"/>
    </row>
    <row r="16" spans="1:18" ht="14.25" customHeight="1" x14ac:dyDescent="0.2">
      <c r="A16" s="75">
        <v>11</v>
      </c>
      <c r="B16" s="51"/>
      <c r="C16" s="65"/>
      <c r="D16" s="65"/>
      <c r="E16" s="115"/>
      <c r="F16" s="66"/>
      <c r="G16" s="54"/>
      <c r="H16" s="55"/>
      <c r="I16" s="54"/>
      <c r="J16" s="107"/>
      <c r="K16" s="26">
        <f>所属データ!$A$16</f>
        <v>100100</v>
      </c>
      <c r="L16" s="15"/>
      <c r="M16" s="39"/>
    </row>
    <row r="17" spans="1:13" ht="14.25" customHeight="1" x14ac:dyDescent="0.2">
      <c r="A17" s="76">
        <v>12</v>
      </c>
      <c r="B17" s="53"/>
      <c r="C17" s="67"/>
      <c r="D17" s="67"/>
      <c r="E17" s="116"/>
      <c r="F17" s="68"/>
      <c r="G17" s="56"/>
      <c r="H17" s="57"/>
      <c r="I17" s="56"/>
      <c r="J17" s="108"/>
      <c r="K17" s="26">
        <f>所属データ!$A$16</f>
        <v>100100</v>
      </c>
      <c r="L17" s="15"/>
      <c r="M17" s="39"/>
    </row>
    <row r="18" spans="1:13" ht="14.25" customHeight="1" x14ac:dyDescent="0.2">
      <c r="A18" s="76">
        <v>13</v>
      </c>
      <c r="B18" s="53"/>
      <c r="C18" s="67"/>
      <c r="D18" s="67"/>
      <c r="E18" s="116"/>
      <c r="F18" s="68"/>
      <c r="G18" s="56"/>
      <c r="H18" s="57"/>
      <c r="I18" s="56"/>
      <c r="J18" s="108"/>
      <c r="K18" s="26">
        <f>所属データ!$A$16</f>
        <v>100100</v>
      </c>
      <c r="L18" s="15"/>
      <c r="M18" s="39"/>
    </row>
    <row r="19" spans="1:13" ht="14.25" customHeight="1" x14ac:dyDescent="0.2">
      <c r="A19" s="76">
        <v>14</v>
      </c>
      <c r="B19" s="53"/>
      <c r="C19" s="67"/>
      <c r="D19" s="67"/>
      <c r="E19" s="116"/>
      <c r="F19" s="68"/>
      <c r="G19" s="56"/>
      <c r="H19" s="57"/>
      <c r="I19" s="56"/>
      <c r="J19" s="108"/>
      <c r="K19" s="26">
        <f>所属データ!$A$16</f>
        <v>100100</v>
      </c>
      <c r="L19" s="15"/>
      <c r="M19" s="39"/>
    </row>
    <row r="20" spans="1:13" ht="14.25" customHeight="1" thickBot="1" x14ac:dyDescent="0.25">
      <c r="A20" s="77">
        <v>15</v>
      </c>
      <c r="B20" s="52"/>
      <c r="C20" s="69"/>
      <c r="D20" s="69"/>
      <c r="E20" s="117"/>
      <c r="F20" s="70"/>
      <c r="G20" s="58"/>
      <c r="H20" s="59"/>
      <c r="I20" s="58"/>
      <c r="J20" s="109"/>
      <c r="K20" s="26">
        <f>所属データ!$A$16</f>
        <v>100100</v>
      </c>
      <c r="L20" s="15"/>
      <c r="M20" s="39"/>
    </row>
    <row r="21" spans="1:13" ht="14.25" customHeight="1" x14ac:dyDescent="0.2">
      <c r="A21" s="75">
        <v>16</v>
      </c>
      <c r="B21" s="51"/>
      <c r="C21" s="65"/>
      <c r="D21" s="65"/>
      <c r="E21" s="115"/>
      <c r="F21" s="66"/>
      <c r="G21" s="54"/>
      <c r="H21" s="55"/>
      <c r="I21" s="54"/>
      <c r="J21" s="107"/>
      <c r="K21" s="26">
        <f>所属データ!$A$16</f>
        <v>100100</v>
      </c>
      <c r="L21" s="15"/>
      <c r="M21" s="39"/>
    </row>
    <row r="22" spans="1:13" ht="14.25" customHeight="1" x14ac:dyDescent="0.2">
      <c r="A22" s="76">
        <v>17</v>
      </c>
      <c r="B22" s="53"/>
      <c r="C22" s="67"/>
      <c r="D22" s="67"/>
      <c r="E22" s="116"/>
      <c r="F22" s="68"/>
      <c r="G22" s="56"/>
      <c r="H22" s="57"/>
      <c r="I22" s="56"/>
      <c r="J22" s="108"/>
      <c r="K22" s="26">
        <f>所属データ!$A$16</f>
        <v>100100</v>
      </c>
      <c r="L22" s="15"/>
      <c r="M22" s="39"/>
    </row>
    <row r="23" spans="1:13" ht="14.25" customHeight="1" x14ac:dyDescent="0.2">
      <c r="A23" s="76">
        <v>18</v>
      </c>
      <c r="B23" s="53"/>
      <c r="C23" s="67"/>
      <c r="D23" s="67"/>
      <c r="E23" s="116"/>
      <c r="F23" s="68"/>
      <c r="G23" s="56"/>
      <c r="H23" s="57"/>
      <c r="I23" s="56"/>
      <c r="J23" s="108"/>
      <c r="K23" s="26">
        <f>所属データ!$A$16</f>
        <v>100100</v>
      </c>
      <c r="L23" s="15"/>
      <c r="M23" s="39"/>
    </row>
    <row r="24" spans="1:13" ht="14.25" customHeight="1" x14ac:dyDescent="0.2">
      <c r="A24" s="76">
        <v>19</v>
      </c>
      <c r="B24" s="53"/>
      <c r="C24" s="67"/>
      <c r="D24" s="67"/>
      <c r="E24" s="116"/>
      <c r="F24" s="68"/>
      <c r="G24" s="56"/>
      <c r="H24" s="57"/>
      <c r="I24" s="56"/>
      <c r="J24" s="108"/>
      <c r="K24" s="26">
        <f>所属データ!$A$16</f>
        <v>100100</v>
      </c>
      <c r="L24" s="15"/>
      <c r="M24" s="39"/>
    </row>
    <row r="25" spans="1:13" ht="14.25" customHeight="1" thickBot="1" x14ac:dyDescent="0.25">
      <c r="A25" s="77">
        <v>20</v>
      </c>
      <c r="B25" s="52"/>
      <c r="C25" s="69"/>
      <c r="D25" s="69"/>
      <c r="E25" s="117"/>
      <c r="F25" s="70"/>
      <c r="G25" s="58"/>
      <c r="H25" s="59"/>
      <c r="I25" s="58"/>
      <c r="J25" s="109"/>
      <c r="K25" s="26">
        <f>所属データ!$A$16</f>
        <v>100100</v>
      </c>
      <c r="L25" s="15"/>
      <c r="M25" s="39"/>
    </row>
    <row r="26" spans="1:13" ht="14.25" customHeight="1" x14ac:dyDescent="0.2">
      <c r="A26" s="75">
        <v>21</v>
      </c>
      <c r="B26" s="51"/>
      <c r="C26" s="65"/>
      <c r="D26" s="65"/>
      <c r="E26" s="115"/>
      <c r="F26" s="66"/>
      <c r="G26" s="54"/>
      <c r="H26" s="55"/>
      <c r="I26" s="54"/>
      <c r="J26" s="107"/>
      <c r="K26" s="26">
        <f>所属データ!$A$16</f>
        <v>100100</v>
      </c>
      <c r="L26" s="15"/>
      <c r="M26" s="39"/>
    </row>
    <row r="27" spans="1:13" ht="14.25" customHeight="1" x14ac:dyDescent="0.2">
      <c r="A27" s="76">
        <v>22</v>
      </c>
      <c r="B27" s="53"/>
      <c r="C27" s="67"/>
      <c r="D27" s="67"/>
      <c r="E27" s="116"/>
      <c r="F27" s="68"/>
      <c r="G27" s="56"/>
      <c r="H27" s="57"/>
      <c r="I27" s="56"/>
      <c r="J27" s="108"/>
      <c r="K27" s="26">
        <f>所属データ!$A$16</f>
        <v>100100</v>
      </c>
      <c r="L27" s="15"/>
      <c r="M27" s="39"/>
    </row>
    <row r="28" spans="1:13" ht="14.25" customHeight="1" x14ac:dyDescent="0.2">
      <c r="A28" s="76">
        <v>23</v>
      </c>
      <c r="B28" s="53"/>
      <c r="C28" s="67"/>
      <c r="D28" s="67"/>
      <c r="E28" s="116"/>
      <c r="F28" s="68"/>
      <c r="G28" s="56"/>
      <c r="H28" s="57"/>
      <c r="I28" s="56"/>
      <c r="J28" s="108"/>
      <c r="K28" s="26">
        <f>所属データ!$A$16</f>
        <v>100100</v>
      </c>
      <c r="L28" s="15"/>
      <c r="M28" s="39"/>
    </row>
    <row r="29" spans="1:13" ht="14.25" customHeight="1" x14ac:dyDescent="0.2">
      <c r="A29" s="76">
        <v>24</v>
      </c>
      <c r="B29" s="53"/>
      <c r="C29" s="67"/>
      <c r="D29" s="67"/>
      <c r="E29" s="116"/>
      <c r="F29" s="68"/>
      <c r="G29" s="56"/>
      <c r="H29" s="57"/>
      <c r="I29" s="56"/>
      <c r="J29" s="108"/>
      <c r="K29" s="26">
        <f>所属データ!$A$16</f>
        <v>100100</v>
      </c>
      <c r="L29" s="15"/>
      <c r="M29" s="39"/>
    </row>
    <row r="30" spans="1:13" ht="14.25" customHeight="1" thickBot="1" x14ac:dyDescent="0.25">
      <c r="A30" s="77">
        <v>25</v>
      </c>
      <c r="B30" s="52"/>
      <c r="C30" s="69"/>
      <c r="D30" s="69"/>
      <c r="E30" s="117"/>
      <c r="F30" s="70"/>
      <c r="G30" s="58"/>
      <c r="H30" s="59"/>
      <c r="I30" s="58"/>
      <c r="J30" s="109"/>
      <c r="K30" s="26">
        <f>所属データ!$A$16</f>
        <v>100100</v>
      </c>
      <c r="L30" s="15"/>
      <c r="M30" s="39"/>
    </row>
    <row r="31" spans="1:13" ht="14.25" customHeight="1" x14ac:dyDescent="0.2">
      <c r="A31" s="75">
        <v>26</v>
      </c>
      <c r="B31" s="51"/>
      <c r="C31" s="65"/>
      <c r="D31" s="65"/>
      <c r="E31" s="115"/>
      <c r="F31" s="66"/>
      <c r="G31" s="54"/>
      <c r="H31" s="55"/>
      <c r="I31" s="54"/>
      <c r="J31" s="107"/>
      <c r="K31" s="26">
        <f>所属データ!$A$16</f>
        <v>100100</v>
      </c>
      <c r="L31" s="15"/>
      <c r="M31" s="39"/>
    </row>
    <row r="32" spans="1:13" ht="14.25" customHeight="1" x14ac:dyDescent="0.2">
      <c r="A32" s="76">
        <v>27</v>
      </c>
      <c r="B32" s="53"/>
      <c r="C32" s="67"/>
      <c r="D32" s="67"/>
      <c r="E32" s="116"/>
      <c r="F32" s="68"/>
      <c r="G32" s="56"/>
      <c r="H32" s="57"/>
      <c r="I32" s="56"/>
      <c r="J32" s="108"/>
      <c r="K32" s="26">
        <f>所属データ!$A$16</f>
        <v>100100</v>
      </c>
      <c r="L32" s="15"/>
      <c r="M32" s="39"/>
    </row>
    <row r="33" spans="1:13" ht="14.25" customHeight="1" x14ac:dyDescent="0.2">
      <c r="A33" s="76">
        <v>28</v>
      </c>
      <c r="B33" s="53"/>
      <c r="C33" s="67"/>
      <c r="D33" s="67"/>
      <c r="E33" s="116"/>
      <c r="F33" s="68"/>
      <c r="G33" s="56"/>
      <c r="H33" s="57"/>
      <c r="I33" s="56"/>
      <c r="J33" s="108"/>
      <c r="K33" s="26">
        <f>所属データ!$A$16</f>
        <v>100100</v>
      </c>
      <c r="L33" s="15"/>
      <c r="M33" s="39"/>
    </row>
    <row r="34" spans="1:13" ht="14.25" customHeight="1" x14ac:dyDescent="0.2">
      <c r="A34" s="76">
        <v>29</v>
      </c>
      <c r="B34" s="53"/>
      <c r="C34" s="67"/>
      <c r="D34" s="67"/>
      <c r="E34" s="116"/>
      <c r="F34" s="68"/>
      <c r="G34" s="56"/>
      <c r="H34" s="57"/>
      <c r="I34" s="56"/>
      <c r="J34" s="108"/>
      <c r="K34" s="26">
        <f>所属データ!$A$16</f>
        <v>100100</v>
      </c>
      <c r="L34" s="15"/>
      <c r="M34" s="39"/>
    </row>
    <row r="35" spans="1:13" ht="14.25" customHeight="1" thickBot="1" x14ac:dyDescent="0.25">
      <c r="A35" s="77">
        <v>30</v>
      </c>
      <c r="B35" s="52"/>
      <c r="C35" s="69"/>
      <c r="D35" s="69"/>
      <c r="E35" s="117"/>
      <c r="F35" s="70"/>
      <c r="G35" s="58"/>
      <c r="H35" s="59"/>
      <c r="I35" s="58"/>
      <c r="J35" s="109"/>
      <c r="K35" s="26">
        <f>所属データ!$A$16</f>
        <v>100100</v>
      </c>
      <c r="L35" s="15"/>
      <c r="M35" s="39"/>
    </row>
    <row r="36" spans="1:13" ht="14.25" customHeight="1" x14ac:dyDescent="0.2">
      <c r="A36" s="75">
        <v>31</v>
      </c>
      <c r="B36" s="51"/>
      <c r="C36" s="65"/>
      <c r="D36" s="65"/>
      <c r="E36" s="115"/>
      <c r="F36" s="66"/>
      <c r="G36" s="54"/>
      <c r="H36" s="55"/>
      <c r="I36" s="54"/>
      <c r="J36" s="107"/>
      <c r="K36" s="26">
        <f>所属データ!$A$16</f>
        <v>100100</v>
      </c>
      <c r="L36" s="15"/>
      <c r="M36" s="39"/>
    </row>
    <row r="37" spans="1:13" ht="14.25" customHeight="1" x14ac:dyDescent="0.2">
      <c r="A37" s="76">
        <v>32</v>
      </c>
      <c r="B37" s="53"/>
      <c r="C37" s="67"/>
      <c r="D37" s="67"/>
      <c r="E37" s="116"/>
      <c r="F37" s="68"/>
      <c r="G37" s="56"/>
      <c r="H37" s="57"/>
      <c r="I37" s="56"/>
      <c r="J37" s="108"/>
      <c r="K37" s="26">
        <f>所属データ!$A$16</f>
        <v>100100</v>
      </c>
      <c r="L37" s="15"/>
      <c r="M37" s="39"/>
    </row>
    <row r="38" spans="1:13" ht="14.25" customHeight="1" x14ac:dyDescent="0.2">
      <c r="A38" s="76">
        <v>33</v>
      </c>
      <c r="B38" s="53"/>
      <c r="C38" s="67"/>
      <c r="D38" s="67"/>
      <c r="E38" s="116"/>
      <c r="F38" s="68"/>
      <c r="G38" s="56"/>
      <c r="H38" s="57"/>
      <c r="I38" s="56"/>
      <c r="J38" s="108"/>
      <c r="K38" s="26">
        <f>所属データ!$A$16</f>
        <v>100100</v>
      </c>
      <c r="L38" s="15"/>
      <c r="M38" s="39"/>
    </row>
    <row r="39" spans="1:13" ht="14.25" customHeight="1" x14ac:dyDescent="0.2">
      <c r="A39" s="76">
        <v>34</v>
      </c>
      <c r="B39" s="53"/>
      <c r="C39" s="67"/>
      <c r="D39" s="67"/>
      <c r="E39" s="116"/>
      <c r="F39" s="68"/>
      <c r="G39" s="56"/>
      <c r="H39" s="57"/>
      <c r="I39" s="56"/>
      <c r="J39" s="108"/>
      <c r="K39" s="26">
        <f>所属データ!$A$16</f>
        <v>100100</v>
      </c>
      <c r="L39" s="15"/>
      <c r="M39" s="39"/>
    </row>
    <row r="40" spans="1:13" ht="14.25" customHeight="1" thickBot="1" x14ac:dyDescent="0.25">
      <c r="A40" s="77">
        <v>35</v>
      </c>
      <c r="B40" s="52"/>
      <c r="C40" s="69"/>
      <c r="D40" s="69"/>
      <c r="E40" s="117"/>
      <c r="F40" s="70"/>
      <c r="G40" s="58"/>
      <c r="H40" s="59"/>
      <c r="I40" s="58"/>
      <c r="J40" s="109"/>
      <c r="K40" s="26">
        <f>所属データ!$A$16</f>
        <v>100100</v>
      </c>
      <c r="L40" s="15"/>
      <c r="M40" s="39"/>
    </row>
    <row r="41" spans="1:13" ht="14.25" customHeight="1" x14ac:dyDescent="0.2">
      <c r="A41" s="75">
        <v>36</v>
      </c>
      <c r="B41" s="51"/>
      <c r="C41" s="65"/>
      <c r="D41" s="65"/>
      <c r="E41" s="115"/>
      <c r="F41" s="66"/>
      <c r="G41" s="54"/>
      <c r="H41" s="55"/>
      <c r="I41" s="54"/>
      <c r="J41" s="107"/>
      <c r="K41" s="26">
        <f>所属データ!$A$16</f>
        <v>100100</v>
      </c>
      <c r="L41" s="15"/>
      <c r="M41" s="39"/>
    </row>
    <row r="42" spans="1:13" ht="14.25" customHeight="1" x14ac:dyDescent="0.2">
      <c r="A42" s="76">
        <v>37</v>
      </c>
      <c r="B42" s="53"/>
      <c r="C42" s="67"/>
      <c r="D42" s="67"/>
      <c r="E42" s="116"/>
      <c r="F42" s="68"/>
      <c r="G42" s="56"/>
      <c r="H42" s="57"/>
      <c r="I42" s="56"/>
      <c r="J42" s="108"/>
      <c r="K42" s="26">
        <f>所属データ!$A$16</f>
        <v>100100</v>
      </c>
      <c r="L42" s="15"/>
      <c r="M42" s="39"/>
    </row>
    <row r="43" spans="1:13" ht="14.25" customHeight="1" x14ac:dyDescent="0.2">
      <c r="A43" s="76">
        <v>38</v>
      </c>
      <c r="B43" s="53"/>
      <c r="C43" s="67"/>
      <c r="D43" s="67"/>
      <c r="E43" s="116"/>
      <c r="F43" s="68"/>
      <c r="G43" s="56"/>
      <c r="H43" s="57"/>
      <c r="I43" s="56"/>
      <c r="J43" s="108"/>
      <c r="K43" s="26">
        <f>所属データ!$A$16</f>
        <v>100100</v>
      </c>
      <c r="L43" s="15"/>
      <c r="M43" s="39"/>
    </row>
    <row r="44" spans="1:13" ht="14.25" customHeight="1" x14ac:dyDescent="0.2">
      <c r="A44" s="76">
        <v>39</v>
      </c>
      <c r="B44" s="53"/>
      <c r="C44" s="67"/>
      <c r="D44" s="67"/>
      <c r="E44" s="116"/>
      <c r="F44" s="68"/>
      <c r="G44" s="56"/>
      <c r="H44" s="57"/>
      <c r="I44" s="56"/>
      <c r="J44" s="108"/>
      <c r="K44" s="26">
        <f>所属データ!$A$16</f>
        <v>100100</v>
      </c>
      <c r="L44" s="15"/>
      <c r="M44" s="39"/>
    </row>
    <row r="45" spans="1:13" ht="14.25" customHeight="1" thickBot="1" x14ac:dyDescent="0.25">
      <c r="A45" s="77">
        <v>40</v>
      </c>
      <c r="B45" s="52"/>
      <c r="C45" s="69"/>
      <c r="D45" s="69"/>
      <c r="E45" s="117"/>
      <c r="F45" s="70"/>
      <c r="G45" s="58"/>
      <c r="H45" s="59"/>
      <c r="I45" s="58"/>
      <c r="J45" s="109"/>
      <c r="K45" s="26">
        <f>所属データ!$A$16</f>
        <v>100100</v>
      </c>
      <c r="L45" s="15"/>
      <c r="M45" s="39"/>
    </row>
    <row r="46" spans="1:13" ht="14.25" customHeight="1" x14ac:dyDescent="0.2">
      <c r="A46" s="75">
        <v>41</v>
      </c>
      <c r="B46" s="51"/>
      <c r="C46" s="65"/>
      <c r="D46" s="65"/>
      <c r="E46" s="115"/>
      <c r="F46" s="66"/>
      <c r="G46" s="54"/>
      <c r="H46" s="55"/>
      <c r="I46" s="54"/>
      <c r="J46" s="107"/>
      <c r="K46" s="26">
        <f>所属データ!$A$16</f>
        <v>100100</v>
      </c>
      <c r="L46" s="15"/>
      <c r="M46" s="39"/>
    </row>
    <row r="47" spans="1:13" ht="14.25" customHeight="1" x14ac:dyDescent="0.2">
      <c r="A47" s="76">
        <v>42</v>
      </c>
      <c r="B47" s="53"/>
      <c r="C47" s="67"/>
      <c r="D47" s="67"/>
      <c r="E47" s="116"/>
      <c r="F47" s="68"/>
      <c r="G47" s="56"/>
      <c r="H47" s="57"/>
      <c r="I47" s="56"/>
      <c r="J47" s="108"/>
      <c r="K47" s="26">
        <f>所属データ!$A$16</f>
        <v>100100</v>
      </c>
      <c r="L47" s="15"/>
      <c r="M47" s="39"/>
    </row>
    <row r="48" spans="1:13" ht="14.25" customHeight="1" x14ac:dyDescent="0.2">
      <c r="A48" s="76">
        <v>43</v>
      </c>
      <c r="B48" s="53"/>
      <c r="C48" s="67"/>
      <c r="D48" s="67"/>
      <c r="E48" s="116"/>
      <c r="F48" s="68"/>
      <c r="G48" s="56"/>
      <c r="H48" s="57"/>
      <c r="I48" s="56"/>
      <c r="J48" s="108"/>
      <c r="K48" s="26">
        <f>所属データ!$A$16</f>
        <v>100100</v>
      </c>
      <c r="L48" s="15"/>
      <c r="M48" s="39"/>
    </row>
    <row r="49" spans="1:13" ht="14.25" customHeight="1" x14ac:dyDescent="0.2">
      <c r="A49" s="76">
        <v>44</v>
      </c>
      <c r="B49" s="53"/>
      <c r="C49" s="67"/>
      <c r="D49" s="67"/>
      <c r="E49" s="116"/>
      <c r="F49" s="68"/>
      <c r="G49" s="56"/>
      <c r="H49" s="57"/>
      <c r="I49" s="56"/>
      <c r="J49" s="108"/>
      <c r="K49" s="26">
        <f>所属データ!$A$16</f>
        <v>100100</v>
      </c>
      <c r="L49" s="15"/>
      <c r="M49" s="39"/>
    </row>
    <row r="50" spans="1:13" ht="14.25" customHeight="1" thickBot="1" x14ac:dyDescent="0.25">
      <c r="A50" s="77">
        <v>45</v>
      </c>
      <c r="B50" s="52"/>
      <c r="C50" s="69"/>
      <c r="D50" s="69"/>
      <c r="E50" s="117"/>
      <c r="F50" s="70"/>
      <c r="G50" s="58"/>
      <c r="H50" s="59"/>
      <c r="I50" s="58"/>
      <c r="J50" s="109"/>
      <c r="K50" s="26">
        <f>所属データ!$A$16</f>
        <v>100100</v>
      </c>
      <c r="L50" s="15"/>
      <c r="M50" s="39"/>
    </row>
    <row r="52" spans="1:13" ht="12.75" customHeight="1" x14ac:dyDescent="0.2"/>
    <row r="53" spans="1:13" hidden="1" x14ac:dyDescent="0.2">
      <c r="B53" s="14" t="s">
        <v>15</v>
      </c>
    </row>
    <row r="54" spans="1:13" hidden="1" x14ac:dyDescent="0.2">
      <c r="B54" s="14" t="str">
        <f>IF(所属データ!$E$3="成年",C54,IF(所属データ!$E$3="少年",D54,"種別選択してください"))</f>
        <v>種別選択してください</v>
      </c>
      <c r="C54" s="123" t="s">
        <v>55</v>
      </c>
      <c r="D54" s="126" t="s">
        <v>67</v>
      </c>
      <c r="E54" s="110"/>
    </row>
    <row r="55" spans="1:13" hidden="1" x14ac:dyDescent="0.2">
      <c r="B55" s="14" t="str">
        <f>IF(所属データ!$E$3="成年",C55,IF(所属データ!$E$3="少年",D55,"種別選択してください"))</f>
        <v>種別選択してください</v>
      </c>
      <c r="C55" s="123" t="s">
        <v>74</v>
      </c>
      <c r="D55" s="123" t="s">
        <v>68</v>
      </c>
    </row>
    <row r="56" spans="1:13" hidden="1" x14ac:dyDescent="0.2">
      <c r="B56" s="14" t="str">
        <f>IF(所属データ!$E$3="成年",C56,IF(所属データ!$E$3="少年",D56,"種別選択してください"))</f>
        <v>種別選択してください</v>
      </c>
      <c r="C56" s="123" t="s">
        <v>73</v>
      </c>
      <c r="D56" s="126" t="s">
        <v>41</v>
      </c>
    </row>
    <row r="57" spans="1:13" hidden="1" x14ac:dyDescent="0.2">
      <c r="B57" s="14" t="str">
        <f>IF(所属データ!$E$3="成年",C57,IF(所属データ!$E$3="少年",D57,"種別選択してください"))</f>
        <v>種別選択してください</v>
      </c>
      <c r="C57" s="124" t="s">
        <v>94</v>
      </c>
      <c r="D57" s="123" t="s">
        <v>76</v>
      </c>
    </row>
    <row r="58" spans="1:13" hidden="1" x14ac:dyDescent="0.2">
      <c r="B58" s="14" t="str">
        <f>IF(所属データ!$E$3="成年",C58,IF(所属データ!$E$3="少年",D58,"種別選択してください"))</f>
        <v>種別選択してください</v>
      </c>
      <c r="C58" s="124" t="s">
        <v>66</v>
      </c>
      <c r="D58" s="123" t="s">
        <v>80</v>
      </c>
    </row>
    <row r="59" spans="1:13" hidden="1" x14ac:dyDescent="0.2">
      <c r="B59" s="14" t="str">
        <f>IF(所属データ!$E$3="成年",C59,IF(所属データ!$E$3="少年",D59,"種別選択してください"))</f>
        <v>種別選択してください</v>
      </c>
      <c r="C59" s="123" t="s">
        <v>95</v>
      </c>
      <c r="D59" s="123" t="s">
        <v>56</v>
      </c>
    </row>
    <row r="60" spans="1:13" hidden="1" x14ac:dyDescent="0.2">
      <c r="B60" s="14" t="str">
        <f>IF(所属データ!$E$3="成年",C60,IF(所属データ!$E$3="少年",D60,"種別選択してください"))</f>
        <v>種別選択してください</v>
      </c>
      <c r="C60" s="123" t="s">
        <v>67</v>
      </c>
      <c r="D60" s="123" t="s">
        <v>75</v>
      </c>
    </row>
    <row r="61" spans="1:13" hidden="1" x14ac:dyDescent="0.2">
      <c r="B61" s="14" t="str">
        <f>IF(所属データ!$E$3="成年",C61,IF(所属データ!$E$3="少年",D61,"種別選択してください"))</f>
        <v>種別選択してください</v>
      </c>
      <c r="C61" s="124" t="s">
        <v>68</v>
      </c>
      <c r="D61" s="123" t="s">
        <v>97</v>
      </c>
    </row>
    <row r="62" spans="1:13" hidden="1" x14ac:dyDescent="0.2">
      <c r="B62" s="14" t="str">
        <f>IF(所属データ!$E$3="成年",C62,IF(所属データ!$E$3="少年",D62,"種別選択してください"))</f>
        <v>種別選択してください</v>
      </c>
      <c r="C62" s="124" t="s">
        <v>96</v>
      </c>
      <c r="D62" s="123" t="s">
        <v>98</v>
      </c>
    </row>
    <row r="63" spans="1:13" hidden="1" x14ac:dyDescent="0.2">
      <c r="B63" s="14" t="str">
        <f>IF(所属データ!$E$3="成年",C63,IF(所属データ!$E$3="少年",D63,"種別選択してください"))</f>
        <v>種別選択してください</v>
      </c>
      <c r="C63" s="124" t="s">
        <v>64</v>
      </c>
      <c r="D63" s="123" t="s">
        <v>99</v>
      </c>
    </row>
    <row r="64" spans="1:13" hidden="1" x14ac:dyDescent="0.2">
      <c r="B64" s="14" t="str">
        <f>IF(所属データ!$E$3="成年",C64,IF(所属データ!$E$3="少年",D64,"種別選択してください"))</f>
        <v>種別選択してください</v>
      </c>
      <c r="C64" s="123" t="s">
        <v>79</v>
      </c>
      <c r="D64" s="124" t="s">
        <v>65</v>
      </c>
    </row>
    <row r="65" spans="2:4" hidden="1" x14ac:dyDescent="0.2">
      <c r="B65" s="14" t="str">
        <f>IF(所属データ!$E$3="成年",C65,IF(所属データ!$E$3="少年",D65,"種別選択してください"))</f>
        <v>種別選択してください</v>
      </c>
      <c r="C65" s="123" t="s">
        <v>62</v>
      </c>
      <c r="D65" s="123" t="s">
        <v>100</v>
      </c>
    </row>
    <row r="66" spans="2:4" hidden="1" x14ac:dyDescent="0.2">
      <c r="B66" s="14" t="str">
        <f>IF(所属データ!$E$3="成年",C66,IF(所属データ!$E$3="少年",D66,"種別選択してください"))</f>
        <v>種別選択してください</v>
      </c>
      <c r="C66" s="127" t="s">
        <v>52</v>
      </c>
      <c r="D66" s="123" t="s">
        <v>101</v>
      </c>
    </row>
    <row r="67" spans="2:4" hidden="1" x14ac:dyDescent="0.2">
      <c r="B67" s="14" t="str">
        <f>IF(所属データ!$E$3="成年",C67,IF(所属データ!$E$3="少年",D67,"種別選択してください"))</f>
        <v>種別選択してください</v>
      </c>
      <c r="C67" s="127" t="s">
        <v>52</v>
      </c>
      <c r="D67" s="123" t="s">
        <v>102</v>
      </c>
    </row>
    <row r="68" spans="2:4" hidden="1" x14ac:dyDescent="0.2">
      <c r="B68" s="14" t="str">
        <f>IF(所属データ!$E$3="成年",C68,IF(所属データ!$E$3="少年",D68,"種別選択してください"))</f>
        <v>種別選択してください</v>
      </c>
      <c r="C68" s="26" t="s">
        <v>42</v>
      </c>
      <c r="D68" s="123" t="s">
        <v>103</v>
      </c>
    </row>
    <row r="69" spans="2:4" x14ac:dyDescent="0.2">
      <c r="C69" s="26"/>
      <c r="D69" s="26"/>
    </row>
    <row r="70" spans="2:4" x14ac:dyDescent="0.2">
      <c r="C70" s="26"/>
      <c r="D70" s="26"/>
    </row>
    <row r="71" spans="2:4" x14ac:dyDescent="0.2">
      <c r="C71" s="26"/>
      <c r="D71" s="26"/>
    </row>
    <row r="72" spans="2:4" x14ac:dyDescent="0.2">
      <c r="C72" s="26"/>
      <c r="D72" s="26"/>
    </row>
  </sheetData>
  <sheetProtection sheet="1" objects="1" scenarios="1" selectLockedCells="1"/>
  <mergeCells count="9">
    <mergeCell ref="I4:J4"/>
    <mergeCell ref="F4:F5"/>
    <mergeCell ref="A1:B2"/>
    <mergeCell ref="A3:C3"/>
    <mergeCell ref="A4:A5"/>
    <mergeCell ref="C1:F1"/>
    <mergeCell ref="C2:F2"/>
    <mergeCell ref="B4:B5"/>
    <mergeCell ref="G4:H4"/>
  </mergeCells>
  <phoneticPr fontId="3"/>
  <conditionalFormatting sqref="I6:I50">
    <cfRule type="expression" dxfId="0" priority="1" stopIfTrue="1">
      <formula>AND(I6&lt;&gt;"",G6=I6)</formula>
    </cfRule>
  </conditionalFormatting>
  <dataValidations xWindow="406" yWindow="228" count="7"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6:J50" xr:uid="{0967927A-CC62-4B03-AC9F-113502386F9E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523BF52C-059A-449B-AFA7-A15F91182161}">
      <formula1>100</formula1>
      <formula2>600000</formula2>
    </dataValidation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B199AB7E-9FF5-46ED-8B59-5D9917FB4DCF}">
      <formula1>OR(AND($B$52&lt;=B6,B6&lt;=$C$52),AND($D$52&lt;=B6,B6&lt;=$F$52))</formula1>
    </dataValidation>
    <dataValidation imeMode="off" allowBlank="1" showInputMessage="1" showErrorMessage="1" sqref="F6:F50" xr:uid="{7A71271D-CD9E-49AC-A78A-D00934C31302}"/>
    <dataValidation imeMode="on" allowBlank="1" showInputMessage="1" showErrorMessage="1" sqref="C6:D50" xr:uid="{E9FF1124-3D3A-420A-888B-04B517333A6E}"/>
    <dataValidation operator="greaterThan" allowBlank="1" showInputMessage="1" showErrorMessage="1" error="S年.月.日の型で入力してください。　例）　S62.5.13" sqref="E6:E50" xr:uid="{07C92679-4598-4E95-B908-B824FDF74CAA}"/>
    <dataValidation type="list" allowBlank="1" showInputMessage="1" showErrorMessage="1" prompt="▼ボタンをクリック_x000a_　リストから選択。" sqref="G6:G50 I6:I50" xr:uid="{415B57C1-531B-462E-B080-D8BB1B89D358}">
      <formula1>$B$54:$B$68</formula1>
    </dataValidation>
  </dataValidations>
  <pageMargins left="0.21" right="0.12" top="0.59" bottom="0.33" header="0.56999999999999995" footer="0.51200000000000001"/>
  <pageSetup paperSize="9" scale="1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2024-07-01T10:35:33Z</cp:lastPrinted>
  <dcterms:created xsi:type="dcterms:W3CDTF">2002-06-02T12:37:11Z</dcterms:created>
  <dcterms:modified xsi:type="dcterms:W3CDTF">2025-06-06T09:50:55Z</dcterms:modified>
</cp:coreProperties>
</file>