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0" yWindow="98" windowWidth="10305" windowHeight="8385" activeTab="1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'所属データ'!$A$1:$J$29</definedName>
    <definedName name="_xlnm.Print_Area" localSheetId="2">'女子'!$A$1:$P$50</definedName>
    <definedName name="_xlnm.Print_Area" localSheetId="1">'男子'!$A$1:$P$50</definedName>
    <definedName name="男子種目">'男子'!$B$53:$B$71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KRK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B6" authorId="1">
      <text>
        <r>
          <rPr>
            <sz val="9"/>
            <rFont val="ＭＳ Ｐゴシック"/>
            <family val="3"/>
          </rPr>
          <t xml:space="preserve">大学や熊本県外の登録での”*-”は入力しないでください。　
  8-1234やA-1234 の場合
　1234 と入力
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KRK</author>
    <author>TAKANO</author>
    <author>takano</author>
    <author>okabe</author>
  </authors>
  <commentList>
    <comment ref="B6" authorId="0">
      <text>
        <r>
          <rPr>
            <sz val="9"/>
            <rFont val="ＭＳ Ｐゴシック"/>
            <family val="3"/>
          </rPr>
          <t xml:space="preserve">大学や熊本県外の登録での”*-”は入力しないでください。　
  8-1234やA-1234 の場合
　1234 と入力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F6" authorId="2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sharedStrings.xml><?xml version="1.0" encoding="utf-8"?>
<sst xmlns="http://schemas.openxmlformats.org/spreadsheetml/2006/main" count="342" uniqueCount="153">
  <si>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</si>
  <si>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</si>
  <si>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</si>
  <si>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</si>
  <si>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</si>
  <si>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</si>
  <si>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</si>
  <si>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</si>
  <si>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</si>
  <si>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</si>
  <si>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</si>
  <si>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</si>
  <si>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</si>
  <si>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</si>
  <si>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</si>
  <si>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</si>
  <si>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</si>
  <si>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</si>
  <si>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</si>
  <si>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氏  名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</si>
  <si>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</si>
  <si>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</si>
  <si>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</si>
  <si>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</si>
  <si>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</si>
  <si>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</si>
  <si>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</si>
  <si>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</si>
  <si>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</si>
  <si>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</si>
  <si>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</si>
  <si>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</si>
  <si>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</si>
  <si>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</si>
  <si>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</si>
  <si>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</si>
  <si>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</si>
  <si>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</si>
  <si>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</si>
  <si>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</si>
  <si>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</si>
  <si>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</si>
  <si>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</si>
  <si>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</si>
  <si>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</si>
  <si>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</si>
  <si>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</si>
  <si>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</si>
  <si>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</si>
  <si>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</si>
  <si>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</si>
  <si>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</si>
  <si>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</si>
  <si>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</si>
  <si>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共通</t>
  </si>
  <si>
    <t>４×１００mR</t>
  </si>
  <si>
    <t>４×１００mR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</si>
  <si>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</si>
  <si>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</si>
  <si>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</si>
  <si>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</si>
  <si>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</si>
  <si>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</si>
  <si>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</si>
  <si>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</si>
  <si>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</si>
  <si>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</si>
  <si>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</si>
  <si>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</si>
  <si>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</si>
  <si>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</si>
  <si>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</si>
  <si>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</si>
  <si>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</si>
  <si>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</si>
  <si>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</si>
  <si>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</si>
  <si>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</si>
  <si>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</si>
  <si>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</si>
  <si>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</si>
  <si>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</si>
  <si>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</si>
  <si>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</si>
  <si>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</si>
  <si>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</si>
  <si>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</si>
  <si>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</si>
  <si>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</si>
  <si>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</si>
  <si>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</si>
  <si>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</si>
  <si>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</si>
  <si>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</si>
  <si>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</si>
  <si>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</si>
  <si>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</si>
  <si>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</si>
  <si>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</si>
  <si>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</si>
  <si>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</si>
  <si>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</si>
  <si>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</si>
  <si>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</si>
  <si>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</si>
  <si>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</si>
  <si>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</si>
  <si>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</si>
  <si>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</si>
  <si>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</si>
  <si>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</si>
  <si>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　</t>
  </si>
  <si>
    <t>・所属種別により種目リストが変更になります。種別が異なる場合は別ファイルを作成してください。</t>
  </si>
  <si>
    <t>姓と名の間に半角ｽﾍﾟｰｽ</t>
  </si>
  <si>
    <t>ﾌ ﾘ ｶﾞ ﾅ</t>
  </si>
  <si>
    <t>－</t>
  </si>
  <si>
    <t>姓と名の間に全角ｽﾍﾟｰｽ</t>
  </si>
  <si>
    <t>-</t>
  </si>
  <si>
    <t>-</t>
  </si>
  <si>
    <t>振込名義人：</t>
  </si>
  <si>
    <t>振込者連絡先：</t>
  </si>
  <si>
    <t>tel(携帯)：</t>
  </si>
  <si>
    <t>小学</t>
  </si>
  <si>
    <t>▼必ず選択してください。</t>
  </si>
  <si>
    <t>小学</t>
  </si>
  <si>
    <t>　　　学校の場合、略称末尾に小・中・高・大をつけてください（例：○本渡中　×本渡中学）</t>
  </si>
  <si>
    <t xml:space="preserve">  ※メール申込とは、メールに本ファイルを添付して送信することです。お使いのメールソフトの使用　方法をよくお読みになって送信してください。　　　　　　　　　　　　　　　　　　　　　　　　　　　　　　　　　　　　　メールの本文には発信者（学校名、担当者連絡先）を入力してください。
申込メール確認後、発信されたアドレスへ返信メールを送信します。　　　　　　　　　　　　　　　　　　　　（ファイル確認に１日程かかります）
　</t>
  </si>
  <si>
    <t xml:space="preserve">    第1９回天草市ナイター陸上競技記録会                    </t>
  </si>
  <si>
    <t>メールアドレスamariku2024@tiara.ocn.ne.jp
             　天草市陸上競技協会申込担当者「中元八起」　　　　　　
　  申込期限：　２０２４年７月２３日（火）１７：００まで必着</t>
  </si>
  <si>
    <t>2024
男 子</t>
  </si>
  <si>
    <t>第１９回天草市ナイター陸上記録会</t>
  </si>
  <si>
    <t>低学年１００ｍ</t>
  </si>
  <si>
    <t>高学年１００ｍ</t>
  </si>
  <si>
    <t>高学年８００ｍ</t>
  </si>
  <si>
    <t xml:space="preserve">中学１００ｍH </t>
  </si>
  <si>
    <t>中学１１０ｍH</t>
  </si>
  <si>
    <t>中学砲丸投</t>
  </si>
  <si>
    <t>高校砲丸投</t>
  </si>
  <si>
    <t>１００ｍ</t>
  </si>
  <si>
    <t>２００ｍ</t>
  </si>
  <si>
    <t>４００ｍ</t>
  </si>
  <si>
    <t>８００ｍ</t>
  </si>
  <si>
    <t>１５００ｍ</t>
  </si>
  <si>
    <t>３０００ｍ</t>
  </si>
  <si>
    <t>走高跳</t>
  </si>
  <si>
    <t>走幅跳</t>
  </si>
  <si>
    <t>三段跳</t>
  </si>
  <si>
    <t>2024
女 子</t>
  </si>
  <si>
    <t>走幅跳</t>
  </si>
  <si>
    <t>中学８０ｍH</t>
  </si>
  <si>
    <t>中学１００ｍH</t>
  </si>
  <si>
    <t>中学砲丸投（２．７ｋｇ）</t>
  </si>
  <si>
    <t>砲丸投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</si>
</sst>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3" fillId="32" borderId="10" xfId="0" applyFont="1" applyFill="1" applyBorder="1" applyAlignment="1">
      <alignment horizontal="right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 horizontal="right" vertical="center"/>
    </xf>
    <xf numFmtId="0" fontId="0" fillId="32" borderId="14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right" vertical="top"/>
    </xf>
    <xf numFmtId="0" fontId="0" fillId="32" borderId="0" xfId="0" applyFill="1" applyBorder="1" applyAlignment="1">
      <alignment vertical="top"/>
    </xf>
    <xf numFmtId="0" fontId="0" fillId="32" borderId="15" xfId="0" applyFill="1" applyBorder="1" applyAlignment="1">
      <alignment horizontal="right" vertical="top"/>
    </xf>
    <xf numFmtId="0" fontId="0" fillId="32" borderId="15" xfId="0" applyFill="1" applyBorder="1" applyAlignment="1">
      <alignment vertical="top"/>
    </xf>
    <xf numFmtId="0" fontId="0" fillId="32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2" borderId="18" xfId="0" applyFill="1" applyBorder="1" applyAlignment="1">
      <alignment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 vertical="top"/>
    </xf>
    <xf numFmtId="0" fontId="0" fillId="32" borderId="19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33" borderId="25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5" fontId="7" fillId="4" borderId="17" xfId="0" applyNumberFormat="1" applyFont="1" applyFill="1" applyBorder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5" fontId="7" fillId="4" borderId="26" xfId="0" applyNumberFormat="1" applyFont="1" applyFill="1" applyBorder="1" applyAlignment="1">
      <alignment horizontal="right" vertical="center"/>
    </xf>
    <xf numFmtId="0" fontId="7" fillId="4" borderId="27" xfId="0" applyFont="1" applyFill="1" applyBorder="1" applyAlignment="1">
      <alignment horizontal="center" vertical="center"/>
    </xf>
    <xf numFmtId="5" fontId="7" fillId="4" borderId="27" xfId="0" applyNumberFormat="1" applyFont="1" applyFill="1" applyBorder="1" applyAlignment="1">
      <alignment horizontal="right" vertical="center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 shrinkToFit="1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 shrinkToFit="1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178" fontId="10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0" fillId="4" borderId="26" xfId="0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2" borderId="15" xfId="0" applyFill="1" applyBorder="1" applyAlignment="1">
      <alignment/>
    </xf>
    <xf numFmtId="0" fontId="0" fillId="4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2" borderId="45" xfId="0" applyFill="1" applyBorder="1" applyAlignment="1">
      <alignment horizontal="right" vertical="center"/>
    </xf>
    <xf numFmtId="0" fontId="0" fillId="32" borderId="0" xfId="0" applyFill="1" applyBorder="1" applyAlignment="1">
      <alignment horizontal="right"/>
    </xf>
    <xf numFmtId="0" fontId="0" fillId="32" borderId="13" xfId="0" applyFill="1" applyBorder="1" applyAlignment="1">
      <alignment/>
    </xf>
    <xf numFmtId="0" fontId="0" fillId="32" borderId="46" xfId="0" applyFill="1" applyBorder="1" applyAlignment="1">
      <alignment/>
    </xf>
    <xf numFmtId="185" fontId="0" fillId="4" borderId="47" xfId="0" applyNumberFormat="1" applyFill="1" applyBorder="1" applyAlignment="1">
      <alignment horizontal="center" vertical="center"/>
    </xf>
    <xf numFmtId="185" fontId="0" fillId="4" borderId="48" xfId="0" applyNumberFormat="1" applyFill="1" applyBorder="1" applyAlignment="1">
      <alignment horizontal="center" vertical="center"/>
    </xf>
    <xf numFmtId="186" fontId="0" fillId="4" borderId="49" xfId="0" applyNumberFormat="1" applyFill="1" applyBorder="1" applyAlignment="1">
      <alignment horizontal="center" vertical="center"/>
    </xf>
    <xf numFmtId="186" fontId="0" fillId="4" borderId="50" xfId="0" applyNumberForma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5" fontId="7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/>
    </xf>
    <xf numFmtId="185" fontId="0" fillId="4" borderId="0" xfId="0" applyNumberFormat="1" applyFont="1" applyFill="1" applyAlignment="1">
      <alignment vertical="center"/>
    </xf>
    <xf numFmtId="186" fontId="0" fillId="4" borderId="0" xfId="0" applyNumberFormat="1" applyFont="1" applyFill="1" applyAlignment="1">
      <alignment vertical="center"/>
    </xf>
    <xf numFmtId="5" fontId="0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0" fillId="4" borderId="0" xfId="0" applyFont="1" applyFill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4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8" fontId="10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178" fontId="2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0" fillId="32" borderId="67" xfId="0" applyFill="1" applyBorder="1" applyAlignment="1">
      <alignment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62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vertical="center"/>
    </xf>
    <xf numFmtId="57" fontId="0" fillId="0" borderId="0" xfId="0" applyNumberFormat="1" applyFill="1" applyBorder="1" applyAlignment="1">
      <alignment horizontal="left" vertical="center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32" borderId="13" xfId="0" applyFill="1" applyBorder="1" applyAlignment="1">
      <alignment horizontal="right"/>
    </xf>
    <xf numFmtId="0" fontId="0" fillId="4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 wrapText="1"/>
    </xf>
    <xf numFmtId="0" fontId="0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13" fillId="4" borderId="15" xfId="0" applyFont="1" applyFill="1" applyBorder="1" applyAlignment="1">
      <alignment horizontal="center" vertical="center" wrapText="1" shrinkToFit="1"/>
    </xf>
    <xf numFmtId="49" fontId="3" fillId="0" borderId="47" xfId="0" applyNumberFormat="1" applyFont="1" applyFill="1" applyBorder="1" applyAlignment="1" applyProtection="1">
      <alignment vertical="center"/>
      <protection locked="0"/>
    </xf>
    <xf numFmtId="49" fontId="3" fillId="0" borderId="49" xfId="0" applyNumberFormat="1" applyFont="1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49" xfId="0" applyFill="1" applyBorder="1" applyAlignment="1" applyProtection="1">
      <alignment vertical="center"/>
      <protection locked="0"/>
    </xf>
    <xf numFmtId="0" fontId="3" fillId="32" borderId="70" xfId="0" applyFont="1" applyFill="1" applyBorder="1" applyAlignment="1">
      <alignment horizontal="left" vertical="center"/>
    </xf>
    <xf numFmtId="0" fontId="3" fillId="32" borderId="71" xfId="0" applyFont="1" applyFill="1" applyBorder="1" applyAlignment="1">
      <alignment horizontal="left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textRotation="255"/>
    </xf>
    <xf numFmtId="0" fontId="3" fillId="33" borderId="25" xfId="0" applyFont="1" applyFill="1" applyBorder="1" applyAlignment="1">
      <alignment horizontal="center" vertical="center" textRotation="255"/>
    </xf>
    <xf numFmtId="0" fontId="3" fillId="33" borderId="76" xfId="0" applyFont="1" applyFill="1" applyBorder="1" applyAlignment="1">
      <alignment horizontal="center" vertical="center" shrinkToFit="1"/>
    </xf>
    <xf numFmtId="0" fontId="3" fillId="33" borderId="77" xfId="0" applyFont="1" applyFill="1" applyBorder="1" applyAlignment="1">
      <alignment horizontal="center" vertical="center" shrinkToFit="1"/>
    </xf>
    <xf numFmtId="0" fontId="3" fillId="33" borderId="78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shrinkToFi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81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57" fontId="0" fillId="0" borderId="84" xfId="0" applyNumberFormat="1" applyFill="1" applyBorder="1" applyAlignment="1">
      <alignment horizontal="left" vertical="center"/>
    </xf>
    <xf numFmtId="0" fontId="0" fillId="0" borderId="85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32" borderId="86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32" borderId="61" xfId="0" applyFill="1" applyBorder="1" applyAlignment="1">
      <alignment horizontal="center" vertical="center"/>
    </xf>
    <xf numFmtId="0" fontId="3" fillId="32" borderId="62" xfId="0" applyFont="1" applyFill="1" applyBorder="1" applyAlignment="1">
      <alignment horizontal="center" vertical="center" shrinkToFit="1"/>
    </xf>
    <xf numFmtId="0" fontId="3" fillId="32" borderId="65" xfId="0" applyFont="1" applyFill="1" applyBorder="1" applyAlignment="1">
      <alignment horizontal="center" vertical="center" shrinkToFit="1"/>
    </xf>
    <xf numFmtId="0" fontId="3" fillId="32" borderId="63" xfId="0" applyFont="1" applyFill="1" applyBorder="1" applyAlignment="1">
      <alignment horizontal="center" vertical="center" shrinkToFit="1"/>
    </xf>
    <xf numFmtId="0" fontId="3" fillId="32" borderId="87" xfId="0" applyFont="1" applyFill="1" applyBorder="1" applyAlignment="1">
      <alignment horizontal="center" vertical="center" shrinkToFit="1"/>
    </xf>
    <xf numFmtId="0" fontId="3" fillId="32" borderId="88" xfId="0" applyFont="1" applyFill="1" applyBorder="1" applyAlignment="1">
      <alignment horizontal="center" vertical="center" shrinkToFit="1"/>
    </xf>
    <xf numFmtId="0" fontId="3" fillId="32" borderId="89" xfId="0" applyFont="1" applyFill="1" applyBorder="1" applyAlignment="1">
      <alignment horizontal="center" vertical="center"/>
    </xf>
    <xf numFmtId="0" fontId="3" fillId="32" borderId="90" xfId="0" applyFont="1" applyFill="1" applyBorder="1" applyAlignment="1">
      <alignment horizontal="center" vertical="center"/>
    </xf>
    <xf numFmtId="0" fontId="4" fillId="32" borderId="91" xfId="0" applyFont="1" applyFill="1" applyBorder="1" applyAlignment="1">
      <alignment horizontal="center" vertical="center" wrapText="1"/>
    </xf>
    <xf numFmtId="0" fontId="4" fillId="32" borderId="92" xfId="0" applyFont="1" applyFill="1" applyBorder="1" applyAlignment="1">
      <alignment horizontal="center" vertical="center" wrapText="1"/>
    </xf>
    <xf numFmtId="0" fontId="4" fillId="32" borderId="93" xfId="0" applyFont="1" applyFill="1" applyBorder="1" applyAlignment="1">
      <alignment horizontal="center" vertical="center" wrapText="1"/>
    </xf>
    <xf numFmtId="0" fontId="4" fillId="32" borderId="94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2" borderId="95" xfId="0" applyFont="1" applyFill="1" applyBorder="1" applyAlignment="1">
      <alignment horizontal="center" vertical="center" wrapText="1"/>
    </xf>
    <xf numFmtId="0" fontId="3" fillId="32" borderId="96" xfId="0" applyFont="1" applyFill="1" applyBorder="1" applyAlignment="1">
      <alignment horizontal="center" vertical="center" wrapText="1"/>
    </xf>
    <xf numFmtId="0" fontId="3" fillId="32" borderId="97" xfId="0" applyFont="1" applyFill="1" applyBorder="1" applyAlignment="1">
      <alignment horizontal="center" vertical="center" wrapText="1"/>
    </xf>
    <xf numFmtId="0" fontId="3" fillId="32" borderId="98" xfId="0" applyFont="1" applyFill="1" applyBorder="1" applyAlignment="1">
      <alignment horizontal="center" vertical="center" wrapText="1"/>
    </xf>
    <xf numFmtId="0" fontId="0" fillId="0" borderId="99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2" borderId="28" xfId="0" applyFont="1" applyFill="1" applyBorder="1" applyAlignment="1">
      <alignment horizontal="center" vertical="center" textRotation="255"/>
    </xf>
    <xf numFmtId="0" fontId="3" fillId="32" borderId="29" xfId="0" applyFont="1" applyFill="1" applyBorder="1" applyAlignment="1">
      <alignment horizontal="center" vertical="center" textRotation="255"/>
    </xf>
    <xf numFmtId="0" fontId="31" fillId="4" borderId="0" xfId="43" applyFont="1" applyFill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2513;&#12540;&#12523;&#12450;&#12489;&#12524;&#12473;amariku2024@tiara.ocn.ne.jp%20%20%20%20%20%20%20%20%20%20%20%20%20&#12288;&#22825;&#33609;&#24066;&#38520;&#19978;&#31478;&#25216;&#21332;&#20250;&#30003;&#36796;&#25285;&#24403;&#32773;&#12300;&#20013;&#20803;&#20843;&#36215;&#12301;&#12288;&#12288;&#12288;&#12288;&#12288;&#12288;&#12288;%20%20&#30003;&#36796;&#26399;&#38480;&#65306;&#12288;&#65298;&#65296;&#65298;&#65300;&#24180;&#65303;&#26376;&#65298;&#65299;&#26085;&#65288;&#28779;&#65289;&#65297;&#65303;&#65306;&#65296;&#65296;&#12414;&#12391;&#24517;&#30528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PageLayoutView="0" workbookViewId="0" topLeftCell="A1">
      <selection activeCell="E3" sqref="E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7.625" style="0" customWidth="1"/>
    <col min="6" max="6" width="8.375" style="0" customWidth="1"/>
    <col min="7" max="7" width="9.75390625" style="0" customWidth="1"/>
    <col min="8" max="8" width="10.00390625" style="0" customWidth="1"/>
    <col min="9" max="9" width="4.50390625" style="0" customWidth="1"/>
    <col min="10" max="10" width="6.25390625" style="0" customWidth="1"/>
    <col min="11" max="12" width="1.12109375" style="0" customWidth="1"/>
    <col min="13" max="13" width="5.00390625" style="0" hidden="1" customWidth="1"/>
    <col min="14" max="22" width="5.00390625" style="0" customWidth="1"/>
  </cols>
  <sheetData>
    <row r="1" spans="1:12" ht="57.75" customHeight="1" thickBot="1">
      <c r="A1" s="1"/>
      <c r="B1" s="160" t="s">
        <v>127</v>
      </c>
      <c r="C1" s="160"/>
      <c r="D1" s="160"/>
      <c r="E1" s="160"/>
      <c r="F1" s="160"/>
      <c r="G1" s="160"/>
      <c r="H1" s="1"/>
      <c r="I1" s="1"/>
      <c r="J1" s="1"/>
      <c r="K1" s="1"/>
      <c r="L1" s="1"/>
    </row>
    <row r="2" spans="1:12" ht="9" customHeight="1" thickTop="1">
      <c r="A2" s="1"/>
      <c r="B2" s="3"/>
      <c r="C2" s="65"/>
      <c r="D2" s="4"/>
      <c r="E2" s="4"/>
      <c r="F2" s="4"/>
      <c r="G2" s="4"/>
      <c r="H2" s="5"/>
      <c r="I2" s="1"/>
      <c r="J2" s="1"/>
      <c r="K2" s="1"/>
      <c r="L2" s="1"/>
    </row>
    <row r="3" spans="1:12" ht="18.75" customHeight="1">
      <c r="A3" s="1"/>
      <c r="B3" s="6" t="s">
        <v>41</v>
      </c>
      <c r="C3" s="22"/>
      <c r="D3" s="86" t="s">
        <v>49</v>
      </c>
      <c r="E3" s="141" t="s">
        <v>122</v>
      </c>
      <c r="F3" s="86" t="s">
        <v>58</v>
      </c>
      <c r="G3" s="141" t="s">
        <v>102</v>
      </c>
      <c r="H3" s="7"/>
      <c r="I3" s="1"/>
      <c r="J3" s="1"/>
      <c r="K3" s="1"/>
      <c r="L3" s="1"/>
    </row>
    <row r="4" spans="1:13" ht="22.5" customHeight="1">
      <c r="A4" s="1"/>
      <c r="B4" s="167" t="s">
        <v>125</v>
      </c>
      <c r="C4" s="168"/>
      <c r="D4" s="168"/>
      <c r="E4" s="168"/>
      <c r="F4" s="168"/>
      <c r="G4" s="168"/>
      <c r="H4" s="128"/>
      <c r="I4" s="1"/>
      <c r="J4" s="1"/>
      <c r="K4" s="1"/>
      <c r="L4" s="1"/>
      <c r="M4" t="s">
        <v>122</v>
      </c>
    </row>
    <row r="5" spans="1:13" ht="21.75" customHeight="1">
      <c r="A5" s="1"/>
      <c r="B5" s="23" t="s">
        <v>39</v>
      </c>
      <c r="C5" s="24"/>
      <c r="D5" s="25"/>
      <c r="E5" s="26"/>
      <c r="F5" s="24"/>
      <c r="G5" s="8"/>
      <c r="H5" s="7"/>
      <c r="I5" s="1"/>
      <c r="J5" s="1"/>
      <c r="K5" s="1"/>
      <c r="L5" s="1"/>
      <c r="M5" t="s">
        <v>44</v>
      </c>
    </row>
    <row r="6" spans="1:13" ht="18" customHeight="1">
      <c r="A6" s="1"/>
      <c r="B6" s="6" t="s">
        <v>42</v>
      </c>
      <c r="C6" s="16"/>
      <c r="D6" s="78" t="s">
        <v>40</v>
      </c>
      <c r="E6" s="165"/>
      <c r="F6" s="166"/>
      <c r="G6" s="8"/>
      <c r="H6" s="7"/>
      <c r="I6" s="1"/>
      <c r="J6" s="1"/>
      <c r="K6" s="1"/>
      <c r="L6" s="1"/>
      <c r="M6" t="s">
        <v>57</v>
      </c>
    </row>
    <row r="7" spans="1:13" ht="5.25" customHeight="1">
      <c r="A7" s="1"/>
      <c r="B7" s="6"/>
      <c r="C7" s="8"/>
      <c r="D7" s="9"/>
      <c r="E7" s="10"/>
      <c r="F7" s="8"/>
      <c r="G7" s="8"/>
      <c r="H7" s="7"/>
      <c r="I7" s="1"/>
      <c r="J7" s="1"/>
      <c r="K7" s="1"/>
      <c r="L7" s="1"/>
      <c r="M7" t="s">
        <v>51</v>
      </c>
    </row>
    <row r="8" spans="1:12" ht="16.5" customHeight="1">
      <c r="A8" s="1"/>
      <c r="B8" s="80"/>
      <c r="C8" s="8"/>
      <c r="D8" s="79" t="s">
        <v>121</v>
      </c>
      <c r="E8" s="161"/>
      <c r="F8" s="162"/>
      <c r="G8" s="8"/>
      <c r="H8" s="7"/>
      <c r="I8" s="1"/>
      <c r="J8" s="1"/>
      <c r="K8" s="1"/>
      <c r="L8" s="1"/>
    </row>
    <row r="9" spans="1:12" ht="16.5" customHeight="1">
      <c r="A9" s="1"/>
      <c r="B9" s="80"/>
      <c r="C9" s="8"/>
      <c r="D9" s="79"/>
      <c r="E9" s="10"/>
      <c r="F9" s="8"/>
      <c r="G9" s="8"/>
      <c r="H9" s="7"/>
      <c r="I9" s="1"/>
      <c r="J9" s="1"/>
      <c r="K9" s="1"/>
      <c r="L9" s="1"/>
    </row>
    <row r="10" spans="1:12" ht="16.5" customHeight="1">
      <c r="A10" s="1"/>
      <c r="B10" s="151" t="s">
        <v>119</v>
      </c>
      <c r="C10" s="16"/>
      <c r="D10" s="79" t="s">
        <v>120</v>
      </c>
      <c r="E10" s="161"/>
      <c r="F10" s="162"/>
      <c r="G10" s="8"/>
      <c r="H10" s="7"/>
      <c r="I10" s="1"/>
      <c r="J10" s="1"/>
      <c r="K10" s="1"/>
      <c r="L10" s="1"/>
    </row>
    <row r="11" spans="1:12" ht="13.5" customHeight="1" thickBot="1">
      <c r="A11" s="1"/>
      <c r="B11" s="81"/>
      <c r="C11" s="73"/>
      <c r="D11" s="11"/>
      <c r="E11" s="12"/>
      <c r="F11" s="73"/>
      <c r="G11" s="73"/>
      <c r="H11" s="13"/>
      <c r="I11" s="1"/>
      <c r="J11" s="1"/>
      <c r="K11" s="1"/>
      <c r="L11" s="1"/>
    </row>
    <row r="12" spans="1:12" ht="9.75" customHeight="1" thickTop="1">
      <c r="A12" s="2"/>
      <c r="B12" s="74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 t="s">
        <v>36</v>
      </c>
      <c r="C13" s="87" t="str">
        <f>E3</f>
        <v>小学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41" t="s">
        <v>0</v>
      </c>
      <c r="C14" s="41" t="s">
        <v>2</v>
      </c>
      <c r="D14" s="41" t="s">
        <v>1</v>
      </c>
      <c r="E14" s="163" t="s">
        <v>38</v>
      </c>
      <c r="F14" s="163"/>
      <c r="G14" s="2"/>
      <c r="H14" s="2"/>
      <c r="I14" s="2"/>
      <c r="J14" s="2"/>
      <c r="K14" s="2"/>
      <c r="L14" s="2"/>
    </row>
    <row r="15" spans="1:13" ht="14.25">
      <c r="A15" s="2"/>
      <c r="B15" s="41" t="s">
        <v>37</v>
      </c>
      <c r="C15" s="42" t="str">
        <f>E15+F15&amp;"種目×"&amp;M15&amp;"円"</f>
        <v>0種目×700円</v>
      </c>
      <c r="D15" s="43">
        <f>M15*(E15+F15)</f>
        <v>0</v>
      </c>
      <c r="E15" s="82">
        <f>SUM('男子'!R6:R50)</f>
        <v>0</v>
      </c>
      <c r="F15" s="84">
        <f>SUM('女子'!R6:R50)</f>
        <v>0</v>
      </c>
      <c r="G15" s="2"/>
      <c r="H15" s="2"/>
      <c r="I15" s="2"/>
      <c r="J15" s="2"/>
      <c r="K15" s="2"/>
      <c r="L15" s="2"/>
      <c r="M15">
        <v>700</v>
      </c>
    </row>
    <row r="16" spans="1:12" ht="14.25" hidden="1" thickBot="1">
      <c r="A16" s="2"/>
      <c r="B16" s="64" t="s">
        <v>43</v>
      </c>
      <c r="C16" s="46" t="str">
        <f>E16+F16&amp;"種目×"&amp;M16&amp;"円"</f>
        <v>0種目×円</v>
      </c>
      <c r="D16" s="47">
        <f>M16*(E16+F16)</f>
        <v>0</v>
      </c>
      <c r="E16" s="83">
        <f>COUNTIF('男子'!T2:T5,"&lt;&gt;0")</f>
        <v>0</v>
      </c>
      <c r="F16" s="85">
        <f>COUNTIF('女子'!T2:T5,"&lt;&gt;0")</f>
        <v>0</v>
      </c>
      <c r="G16" s="2"/>
      <c r="H16" s="2"/>
      <c r="I16" s="2"/>
      <c r="J16" s="2"/>
      <c r="K16" s="2"/>
      <c r="L16" s="2"/>
    </row>
    <row r="17" spans="1:12" ht="14.25">
      <c r="A17" s="2"/>
      <c r="B17" s="58" t="s">
        <v>21</v>
      </c>
      <c r="C17" s="44"/>
      <c r="D17" s="45">
        <f>SUM(D15:D16)</f>
        <v>0</v>
      </c>
      <c r="E17" s="164"/>
      <c r="F17" s="164"/>
      <c r="G17" s="2"/>
      <c r="H17" s="2"/>
      <c r="I17" s="2"/>
      <c r="J17" s="2"/>
      <c r="K17" s="2"/>
      <c r="L17" s="2"/>
    </row>
    <row r="18" spans="1:12" ht="12.75" customHeight="1">
      <c r="A18" s="2"/>
      <c r="B18" s="89"/>
      <c r="C18" s="90"/>
      <c r="D18" s="91"/>
      <c r="E18" s="92"/>
      <c r="F18" s="92"/>
      <c r="G18" s="2"/>
      <c r="H18" s="2"/>
      <c r="I18" s="2"/>
      <c r="J18" s="2"/>
      <c r="K18" s="2"/>
      <c r="L18" s="2"/>
    </row>
    <row r="19" spans="1:12" ht="21.75" customHeight="1" hidden="1">
      <c r="A19" s="99">
        <v>100100</v>
      </c>
      <c r="B19" s="88" t="str">
        <f>E3</f>
        <v>小学</v>
      </c>
      <c r="C19" s="88">
        <f>C3</f>
        <v>0</v>
      </c>
      <c r="D19" s="88" t="str">
        <f>E6&amp;"("&amp;C10&amp;")"</f>
        <v>()</v>
      </c>
      <c r="E19" s="152" t="str">
        <f>E8&amp;"（"&amp;E10&amp;"）"</f>
        <v>（）</v>
      </c>
      <c r="F19" s="93">
        <f>E15</f>
        <v>0</v>
      </c>
      <c r="G19" s="94">
        <f>F15</f>
        <v>0</v>
      </c>
      <c r="H19" s="93">
        <f>E16</f>
        <v>0</v>
      </c>
      <c r="I19" s="94">
        <f>F16</f>
        <v>0</v>
      </c>
      <c r="J19" s="95">
        <f>D17</f>
        <v>0</v>
      </c>
      <c r="K19" s="88"/>
      <c r="L19" s="2"/>
    </row>
    <row r="20" spans="1:12" ht="27.75" customHeight="1">
      <c r="A20" s="88"/>
      <c r="B20" s="98" t="s">
        <v>45</v>
      </c>
      <c r="C20" s="155" t="s">
        <v>46</v>
      </c>
      <c r="D20" s="156"/>
      <c r="E20" s="156"/>
      <c r="F20" s="156"/>
      <c r="G20" s="156"/>
      <c r="H20" s="156"/>
      <c r="I20" s="94"/>
      <c r="J20" s="95"/>
      <c r="K20" s="88"/>
      <c r="L20" s="2"/>
    </row>
    <row r="21" spans="1:12" ht="13.5" customHeight="1">
      <c r="A21" s="88"/>
      <c r="B21" s="97"/>
      <c r="C21" s="157" t="s">
        <v>108</v>
      </c>
      <c r="D21" s="158"/>
      <c r="E21" s="158"/>
      <c r="F21" s="158"/>
      <c r="G21" s="158"/>
      <c r="H21" s="158"/>
      <c r="I21" s="94"/>
      <c r="J21" s="95"/>
      <c r="K21" s="88"/>
      <c r="L21" s="2"/>
    </row>
    <row r="22" spans="1:12" ht="32.25" customHeight="1">
      <c r="A22" s="88"/>
      <c r="B22" s="97"/>
      <c r="C22" s="159" t="s">
        <v>112</v>
      </c>
      <c r="D22" s="158"/>
      <c r="E22" s="158"/>
      <c r="F22" s="158"/>
      <c r="G22" s="158"/>
      <c r="H22" s="158"/>
      <c r="I22" s="94"/>
      <c r="J22" s="95"/>
      <c r="K22" s="88"/>
      <c r="L22" s="2"/>
    </row>
    <row r="23" spans="1:12" ht="30.75" customHeight="1">
      <c r="A23" s="88"/>
      <c r="B23" s="97"/>
      <c r="C23" s="157" t="s">
        <v>109</v>
      </c>
      <c r="D23" s="158"/>
      <c r="E23" s="158"/>
      <c r="F23" s="158"/>
      <c r="G23" s="158"/>
      <c r="H23" s="158"/>
      <c r="I23" s="94"/>
      <c r="J23" s="95"/>
      <c r="K23" s="88"/>
      <c r="L23" s="2"/>
    </row>
    <row r="24" spans="1:12" ht="20.25" customHeight="1">
      <c r="A24" s="88"/>
      <c r="B24" s="97"/>
      <c r="C24" s="157" t="s">
        <v>110</v>
      </c>
      <c r="D24" s="158"/>
      <c r="E24" s="158"/>
      <c r="F24" s="158"/>
      <c r="G24" s="158"/>
      <c r="H24" s="158"/>
      <c r="I24" s="94"/>
      <c r="J24" s="95"/>
      <c r="K24" s="88"/>
      <c r="L24" s="2"/>
    </row>
    <row r="25" spans="1:12" ht="15.75" customHeight="1">
      <c r="A25" s="88"/>
      <c r="B25" s="98" t="s">
        <v>47</v>
      </c>
      <c r="C25" s="157" t="s">
        <v>48</v>
      </c>
      <c r="D25" s="158"/>
      <c r="E25" s="158"/>
      <c r="F25" s="158"/>
      <c r="G25" s="158"/>
      <c r="H25" s="158"/>
      <c r="I25" s="94"/>
      <c r="J25" s="95"/>
      <c r="K25" s="88"/>
      <c r="L25" s="2"/>
    </row>
    <row r="26" spans="1:12" ht="4.5" customHeight="1">
      <c r="A26" s="88"/>
      <c r="B26" s="97"/>
      <c r="C26" s="157"/>
      <c r="D26" s="158"/>
      <c r="E26" s="158"/>
      <c r="F26" s="158"/>
      <c r="G26" s="158"/>
      <c r="H26" s="158"/>
      <c r="I26" s="94"/>
      <c r="J26" s="95"/>
      <c r="K26" s="88"/>
      <c r="L26" s="2"/>
    </row>
    <row r="27" spans="1:12" ht="54.75" customHeight="1">
      <c r="A27" s="2"/>
      <c r="B27" s="215" t="s">
        <v>128</v>
      </c>
      <c r="C27" s="216"/>
      <c r="D27" s="216"/>
      <c r="E27" s="216"/>
      <c r="F27" s="216"/>
      <c r="G27" s="216"/>
      <c r="H27" s="216"/>
      <c r="I27" s="216"/>
      <c r="J27" s="2"/>
      <c r="K27" s="2"/>
      <c r="L27" s="2"/>
    </row>
    <row r="28" spans="1:12" ht="75" customHeight="1">
      <c r="A28" s="2"/>
      <c r="B28" s="154" t="s">
        <v>126</v>
      </c>
      <c r="C28" s="154"/>
      <c r="D28" s="154"/>
      <c r="E28" s="154"/>
      <c r="F28" s="154"/>
      <c r="G28" s="154"/>
      <c r="H28" s="154"/>
      <c r="I28" s="96"/>
      <c r="J28" s="2"/>
      <c r="K28" s="2"/>
      <c r="L28" s="2"/>
    </row>
    <row r="29" spans="1:12" ht="32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 hidden="1"/>
    <row r="33" ht="12.75" hidden="1">
      <c r="B33" t="s">
        <v>59</v>
      </c>
    </row>
    <row r="34" ht="12.75" hidden="1">
      <c r="B34" t="s">
        <v>60</v>
      </c>
    </row>
    <row r="35" ht="12.75" hidden="1">
      <c r="B35" t="s">
        <v>61</v>
      </c>
    </row>
    <row r="36" ht="12.75" hidden="1">
      <c r="B36" t="s">
        <v>62</v>
      </c>
    </row>
    <row r="37" ht="12.75" hidden="1">
      <c r="B37" t="s">
        <v>63</v>
      </c>
    </row>
    <row r="38" ht="12.75" hidden="1">
      <c r="B38" t="s">
        <v>64</v>
      </c>
    </row>
    <row r="39" ht="12.75" hidden="1">
      <c r="B39" t="s">
        <v>65</v>
      </c>
    </row>
    <row r="40" ht="12.75" hidden="1">
      <c r="B40" t="s">
        <v>66</v>
      </c>
    </row>
    <row r="41" ht="12.75" hidden="1">
      <c r="B41" t="s">
        <v>67</v>
      </c>
    </row>
    <row r="42" ht="12.75" hidden="1">
      <c r="B42" t="s">
        <v>68</v>
      </c>
    </row>
    <row r="43" ht="12.75" hidden="1">
      <c r="B43" t="s">
        <v>69</v>
      </c>
    </row>
    <row r="44" ht="12.75" hidden="1">
      <c r="B44" t="s">
        <v>70</v>
      </c>
    </row>
    <row r="45" ht="12.75" hidden="1">
      <c r="B45" t="s">
        <v>71</v>
      </c>
    </row>
    <row r="46" ht="12.75" hidden="1">
      <c r="B46" t="s">
        <v>72</v>
      </c>
    </row>
    <row r="47" ht="12.75" hidden="1">
      <c r="B47" t="s">
        <v>73</v>
      </c>
    </row>
    <row r="48" ht="12.75" hidden="1">
      <c r="B48" t="s">
        <v>74</v>
      </c>
    </row>
    <row r="49" ht="12.75" hidden="1">
      <c r="B49" t="s">
        <v>75</v>
      </c>
    </row>
    <row r="50" ht="12.75" hidden="1">
      <c r="B50" t="s">
        <v>76</v>
      </c>
    </row>
    <row r="51" ht="12.75" hidden="1">
      <c r="B51" t="s">
        <v>77</v>
      </c>
    </row>
    <row r="52" ht="12.75" hidden="1">
      <c r="B52" t="s">
        <v>78</v>
      </c>
    </row>
    <row r="53" ht="12.75" hidden="1">
      <c r="B53" t="s">
        <v>79</v>
      </c>
    </row>
    <row r="54" ht="12.75" hidden="1">
      <c r="B54" t="s">
        <v>80</v>
      </c>
    </row>
    <row r="55" ht="12.75" hidden="1">
      <c r="B55" t="s">
        <v>81</v>
      </c>
    </row>
    <row r="56" ht="12.75" hidden="1">
      <c r="B56" t="s">
        <v>82</v>
      </c>
    </row>
    <row r="57" ht="12.75" hidden="1">
      <c r="B57" t="s">
        <v>83</v>
      </c>
    </row>
    <row r="58" ht="12.75" hidden="1">
      <c r="B58" t="s">
        <v>84</v>
      </c>
    </row>
    <row r="59" ht="12.75" hidden="1">
      <c r="B59" t="s">
        <v>85</v>
      </c>
    </row>
    <row r="60" ht="12.75" hidden="1">
      <c r="B60" t="s">
        <v>86</v>
      </c>
    </row>
    <row r="61" ht="12.75" hidden="1">
      <c r="B61" t="s">
        <v>87</v>
      </c>
    </row>
    <row r="62" ht="12.75" hidden="1">
      <c r="B62" t="s">
        <v>88</v>
      </c>
    </row>
    <row r="63" ht="12.75" hidden="1">
      <c r="B63" t="s">
        <v>89</v>
      </c>
    </row>
    <row r="64" ht="12.75" hidden="1">
      <c r="B64" t="s">
        <v>90</v>
      </c>
    </row>
    <row r="65" ht="12.75" hidden="1">
      <c r="B65" t="s">
        <v>91</v>
      </c>
    </row>
    <row r="66" ht="12.75" hidden="1">
      <c r="B66" t="s">
        <v>92</v>
      </c>
    </row>
    <row r="67" ht="12.75" hidden="1">
      <c r="B67" t="s">
        <v>93</v>
      </c>
    </row>
    <row r="68" ht="12.75" hidden="1">
      <c r="B68" t="s">
        <v>94</v>
      </c>
    </row>
    <row r="69" ht="12.75" hidden="1">
      <c r="B69" t="s">
        <v>95</v>
      </c>
    </row>
    <row r="70" ht="12.75" hidden="1">
      <c r="B70" t="s">
        <v>96</v>
      </c>
    </row>
    <row r="71" ht="12.75" hidden="1">
      <c r="B71" t="s">
        <v>97</v>
      </c>
    </row>
    <row r="72" ht="12.75" hidden="1">
      <c r="B72" t="s">
        <v>98</v>
      </c>
    </row>
    <row r="73" ht="12.75" hidden="1">
      <c r="B73" t="s">
        <v>99</v>
      </c>
    </row>
    <row r="74" ht="12.75" hidden="1">
      <c r="B74" t="s">
        <v>100</v>
      </c>
    </row>
    <row r="75" ht="12.75" hidden="1">
      <c r="B75" t="s">
        <v>101</v>
      </c>
    </row>
    <row r="76" ht="12.75" hidden="1">
      <c r="B76" t="s">
        <v>102</v>
      </c>
    </row>
    <row r="77" ht="12.75" hidden="1">
      <c r="B77" t="s">
        <v>103</v>
      </c>
    </row>
    <row r="78" ht="12.75" hidden="1">
      <c r="B78" t="s">
        <v>104</v>
      </c>
    </row>
    <row r="79" ht="12.75" hidden="1">
      <c r="B79" t="s">
        <v>105</v>
      </c>
    </row>
    <row r="80" ht="12.75" hidden="1"/>
  </sheetData>
  <sheetProtection sheet="1" selectLockedCells="1"/>
  <mergeCells count="16">
    <mergeCell ref="B1:G1"/>
    <mergeCell ref="E8:F8"/>
    <mergeCell ref="B27:I27"/>
    <mergeCell ref="E14:F14"/>
    <mergeCell ref="E17:F17"/>
    <mergeCell ref="E6:F6"/>
    <mergeCell ref="B4:G4"/>
    <mergeCell ref="E10:F10"/>
    <mergeCell ref="B28:H28"/>
    <mergeCell ref="C20:H20"/>
    <mergeCell ref="C21:H21"/>
    <mergeCell ref="C23:H23"/>
    <mergeCell ref="C22:H22"/>
    <mergeCell ref="C24:H24"/>
    <mergeCell ref="C25:H25"/>
    <mergeCell ref="C26:H26"/>
  </mergeCells>
  <dataValidations count="4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E3">
      <formula1>$M$4:$M$7</formula1>
    </dataValidation>
    <dataValidation type="list" showInputMessage="1" showErrorMessage="1" prompt="▼をクリックして&#10;選択してください" error="リストから選択してください" sqref="G3">
      <formula1>$B$33:$B$79</formula1>
    </dataValidation>
  </dataValidations>
  <hyperlinks>
    <hyperlink ref="B27" r:id="rId1" display="メールアドレスamariku2024@tiara.ocn.ne.jp&#10;             　天草市陸上競技協会申込担当者「中元八起」　　　　　　&#10;　  申込期限：　２０２４年７月２３日（火）１７：００まで必着"/>
  </hyperlink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tabSelected="1" zoomScalePageLayoutView="0" workbookViewId="0" topLeftCell="A1">
      <selection activeCell="G7" sqref="G7"/>
    </sheetView>
  </sheetViews>
  <sheetFormatPr defaultColWidth="9.00390625" defaultRowHeight="13.5"/>
  <cols>
    <col min="1" max="1" width="2.75390625" style="14" customWidth="1"/>
    <col min="2" max="2" width="7.125" style="14" customWidth="1"/>
    <col min="3" max="3" width="15.75390625" style="14" customWidth="1"/>
    <col min="4" max="4" width="14.625" style="14" customWidth="1"/>
    <col min="5" max="5" width="3.50390625" style="14" customWidth="1"/>
    <col min="6" max="6" width="6.375" style="14" customWidth="1"/>
    <col min="7" max="7" width="8.75390625" style="14" customWidth="1"/>
    <col min="8" max="8" width="6.25390625" style="14" customWidth="1"/>
    <col min="9" max="9" width="8.75390625" style="14" customWidth="1"/>
    <col min="10" max="10" width="6.25390625" style="14" customWidth="1"/>
    <col min="11" max="11" width="8.75390625" style="14" hidden="1" customWidth="1"/>
    <col min="12" max="12" width="6.25390625" style="14" hidden="1" customWidth="1"/>
    <col min="13" max="16" width="4.75390625" style="14" hidden="1" customWidth="1"/>
    <col min="17" max="17" width="7.75390625" style="28" hidden="1" customWidth="1"/>
    <col min="18" max="18" width="7.00390625" style="28" hidden="1" customWidth="1"/>
    <col min="19" max="20" width="7.375" style="28" hidden="1" customWidth="1"/>
    <col min="21" max="21" width="7.625" style="28" hidden="1" customWidth="1"/>
    <col min="22" max="22" width="10.00390625" style="14" hidden="1" customWidth="1"/>
    <col min="23" max="23" width="7.375" style="14" hidden="1" customWidth="1"/>
    <col min="24" max="24" width="6.375" style="14" hidden="1" customWidth="1"/>
    <col min="25" max="30" width="9.625" style="14" hidden="1" customWidth="1"/>
    <col min="31" max="31" width="9.00390625" style="14" customWidth="1"/>
    <col min="32" max="32" width="10.00390625" style="14" customWidth="1"/>
    <col min="33" max="16384" width="9.00390625" style="14" customWidth="1"/>
  </cols>
  <sheetData>
    <row r="1" spans="1:37" ht="14.25" customHeight="1">
      <c r="A1" s="184" t="s">
        <v>129</v>
      </c>
      <c r="B1" s="185"/>
      <c r="C1" s="153" t="s">
        <v>130</v>
      </c>
      <c r="D1" s="104"/>
      <c r="E1" s="103"/>
      <c r="F1" s="103"/>
      <c r="G1" s="35"/>
      <c r="I1" s="36" t="str">
        <f>"所属長名： "&amp;'所属データ'!$C$6&amp;"  "</f>
        <v>所属長名：   </v>
      </c>
      <c r="J1" s="36"/>
      <c r="K1" s="36"/>
      <c r="L1" s="36"/>
      <c r="M1" s="36"/>
      <c r="N1" s="36"/>
      <c r="O1" s="36"/>
      <c r="P1" s="36"/>
      <c r="S1" s="77"/>
      <c r="U1" s="18" t="s">
        <v>29</v>
      </c>
      <c r="V1" s="18" t="s">
        <v>30</v>
      </c>
      <c r="W1" s="18" t="s">
        <v>31</v>
      </c>
      <c r="X1" s="18" t="s">
        <v>15</v>
      </c>
      <c r="Y1" s="18" t="s">
        <v>26</v>
      </c>
      <c r="Z1" s="18" t="s">
        <v>27</v>
      </c>
      <c r="AA1" s="18" t="s">
        <v>28</v>
      </c>
      <c r="AB1" s="18" t="s">
        <v>16</v>
      </c>
      <c r="AC1" s="18" t="s">
        <v>17</v>
      </c>
      <c r="AD1" s="18" t="s">
        <v>18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186"/>
      <c r="B2" s="187"/>
      <c r="C2" s="189" t="str">
        <f>"所属名："&amp;'所属データ'!$C$3</f>
        <v>所属名：</v>
      </c>
      <c r="D2" s="190"/>
      <c r="E2" s="190"/>
      <c r="F2" s="190"/>
      <c r="G2" s="35"/>
      <c r="I2" s="36" t="str">
        <f>"監督名："&amp;'所属データ'!$E$6</f>
        <v>監督名：</v>
      </c>
      <c r="M2" s="76">
        <f>IF(COUNTA(M6:M50)&gt;6,"ﾘﾚｰ人数ｵｰﾊﾞｰ","")</f>
      </c>
      <c r="N2" s="76">
        <f>IF(COUNTA(N6:N50)&gt;6,"ﾘﾚｰ人数ｵｰﾊﾞｰ","")</f>
      </c>
      <c r="O2" s="76"/>
      <c r="P2" s="76">
        <f>IF(COUNTA(P6:P50)&gt;6,"ﾘﾚｰ人数ｵｰﾊﾞｰ","")</f>
      </c>
      <c r="S2" s="27"/>
      <c r="T2" s="28">
        <f>IF(COUNTA(M6:M50)&gt;0,'所属データ'!$E$3&amp;M5,0)</f>
        <v>0</v>
      </c>
      <c r="U2" s="15">
        <f>'所属データ'!$A$19/100+430000</f>
        <v>431001</v>
      </c>
      <c r="V2" s="15">
        <f>'所属データ'!$C$3</f>
        <v>0</v>
      </c>
      <c r="Y2" s="14">
        <f>IF(ISERROR(SMALL($S$6:$S$50,1)),"",SMALL($S$6:$S$50,1))</f>
      </c>
      <c r="Z2" s="14">
        <f>IF(ISERROR(SMALL($S$6:$S$50,2)),"",SMALL($S$6:$S$50,2))</f>
      </c>
      <c r="AA2" s="14">
        <f>IF(ISERROR(SMALL($S$6:$S$50,3)),"",SMALL($S$6:$S$50,3))</f>
      </c>
      <c r="AB2" s="14">
        <f>IF(ISERROR(SMALL($S$6:$S$50,4)),"",SMALL($S$6:$S$50,4))</f>
      </c>
      <c r="AC2" s="14">
        <f>IF(ISERROR(SMALL($S$6:$S$50,5)),"",SMALL($S$6:$S$50,5))</f>
      </c>
      <c r="AD2" s="14">
        <f>IF(ISERROR(SMALL($S$6:$S$50,6)),"",SMALL($S$6:$S$50,6))</f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188"/>
      <c r="B3" s="188"/>
      <c r="C3" s="188"/>
      <c r="D3" s="136"/>
      <c r="E3" s="28"/>
      <c r="F3" s="28"/>
      <c r="G3" s="28"/>
      <c r="H3" s="75"/>
      <c r="I3" s="75"/>
      <c r="M3" s="169" t="s">
        <v>55</v>
      </c>
      <c r="N3" s="170"/>
      <c r="O3" s="170"/>
      <c r="P3" s="171"/>
      <c r="Q3" s="28" t="s">
        <v>23</v>
      </c>
      <c r="T3" s="28">
        <f>IF(COUNTA(N6:N50)&gt;0,'所属データ'!$E$3&amp;N5,0)</f>
        <v>0</v>
      </c>
      <c r="U3" s="15">
        <f>'所属データ'!$A$19/100+431000</f>
        <v>432001</v>
      </c>
      <c r="V3" s="15">
        <f>'所属データ'!$C$3</f>
        <v>0</v>
      </c>
      <c r="Y3" s="14">
        <f>IF(ISERROR(SMALL($T$6:$T$50,1)),"",SMALL($T$6:$T$50,1))</f>
      </c>
      <c r="Z3" s="14">
        <f>IF(ISERROR(SMALL($T$6:$T$50,2)),"",SMALL($T$6:$T$50,2))</f>
      </c>
      <c r="AA3" s="14">
        <f>IF(ISERROR(SMALL($T$6:$T$50,3)),"",SMALL($T$6:$T$50,3))</f>
      </c>
      <c r="AB3" s="14">
        <f>IF(ISERROR(SMALL($T$6:$T$50,4)),"",SMALL($T$6:$T$50,4))</f>
      </c>
      <c r="AC3" s="14">
        <f>IF(ISERROR(SMALL($T$6:$T$50,5)),"",SMALL($T$6:$T$50,5))</f>
      </c>
      <c r="AD3" s="14">
        <f>IF(ISERROR(SMALL($T$6:$T$50,6)),"",SMALL($T$6:$T$50,6))</f>
      </c>
      <c r="AE3" s="20"/>
      <c r="AF3" s="19"/>
      <c r="AG3" s="19"/>
      <c r="AH3" s="19"/>
      <c r="AI3" s="19"/>
      <c r="AJ3" s="19"/>
      <c r="AK3" s="19"/>
    </row>
    <row r="4" spans="1:37" ht="12" customHeight="1">
      <c r="A4" s="180" t="s">
        <v>20</v>
      </c>
      <c r="B4" s="182" t="s">
        <v>32</v>
      </c>
      <c r="C4" s="30" t="s">
        <v>19</v>
      </c>
      <c r="D4" s="30" t="s">
        <v>114</v>
      </c>
      <c r="E4" s="173" t="s">
        <v>22</v>
      </c>
      <c r="F4" s="178" t="s">
        <v>106</v>
      </c>
      <c r="G4" s="172" t="s">
        <v>34</v>
      </c>
      <c r="H4" s="172"/>
      <c r="I4" s="172" t="s">
        <v>52</v>
      </c>
      <c r="J4" s="172"/>
      <c r="K4" s="172" t="s">
        <v>53</v>
      </c>
      <c r="L4" s="172"/>
      <c r="M4" s="175" t="s">
        <v>123</v>
      </c>
      <c r="N4" s="176"/>
      <c r="O4" s="176"/>
      <c r="P4" s="177"/>
      <c r="T4" s="28">
        <f>IF(COUNTA(O5:O49)&gt;0,'所属データ'!$E$3&amp;O5,0)</f>
        <v>0</v>
      </c>
      <c r="U4" s="15">
        <f>'所属データ'!$A$19/100+432000</f>
        <v>433001</v>
      </c>
      <c r="V4" s="15">
        <f>'所属データ'!$C$3</f>
        <v>0</v>
      </c>
      <c r="Y4" s="14">
        <f>IF(ISERROR(SMALL($U$6:$U$50,1)),"",SMALL($U$6:$U$50,1))</f>
      </c>
      <c r="Z4" s="14">
        <f>IF(ISERROR(SMALL($U$6:$U$50,2)),"",SMALL($U$6:$U$50,2))</f>
      </c>
      <c r="AA4" s="14">
        <f>IF(ISERROR(SMALL($U$6:$U$50,3)),"",SMALL($U$6:$U$50,3))</f>
      </c>
      <c r="AB4" s="14">
        <f>IF(ISERROR(SMALL($U$6:$U$50,4)),"",SMALL($U$6:$U$50,4))</f>
      </c>
      <c r="AC4" s="14">
        <f>IF(ISERROR(SMALL($U$6:$U$50,5)),"",SMALL($U$6:$U$50,5))</f>
      </c>
      <c r="AD4" s="14">
        <f>IF(ISERROR(SMALL($U$6:$U$50,6)),"",SMALL($U$6:$U$50,6))</f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181"/>
      <c r="B5" s="183"/>
      <c r="C5" s="40" t="s">
        <v>116</v>
      </c>
      <c r="D5" s="40" t="s">
        <v>113</v>
      </c>
      <c r="E5" s="174"/>
      <c r="F5" s="179"/>
      <c r="G5" s="31" t="s">
        <v>24</v>
      </c>
      <c r="H5" s="32" t="s">
        <v>25</v>
      </c>
      <c r="I5" s="31" t="s">
        <v>24</v>
      </c>
      <c r="J5" s="102" t="s">
        <v>25</v>
      </c>
      <c r="K5" s="31" t="s">
        <v>24</v>
      </c>
      <c r="L5" s="102" t="s">
        <v>25</v>
      </c>
      <c r="M5" s="106"/>
      <c r="N5" s="109"/>
      <c r="O5" s="106"/>
      <c r="P5" s="112"/>
      <c r="Q5" s="29">
        <f>COUNTA(C6:C50)</f>
        <v>0</v>
      </c>
      <c r="R5" s="29"/>
      <c r="T5" s="28">
        <f>IF(COUNTA(P6:P50)&gt;0,'所属データ'!$E$3&amp;P5,0)</f>
        <v>0</v>
      </c>
      <c r="U5" s="15">
        <f>'所属データ'!$A$19/100+433000</f>
        <v>434001</v>
      </c>
      <c r="V5" s="15">
        <f>'所属データ'!$C$3</f>
        <v>0</v>
      </c>
      <c r="Y5" s="14">
        <f>IF(ISERROR(SMALL($V$6:$V$50,1)),"",SMALL($V$6:$V$50,1))</f>
      </c>
      <c r="Z5" s="14">
        <f>IF(ISERROR(SMALL($V$6:$V$50,2)),"",SMALL($V$6:$V$50,2))</f>
      </c>
      <c r="AA5" s="14">
        <f>IF(ISERROR(SMALL($V$6:$V$50,3)),"",SMALL($V$6:$V$50,3))</f>
      </c>
      <c r="AB5" s="14">
        <f>IF(ISERROR(SMALL($V$6:$V$50,4)),"",SMALL($V$6:$V$50,4))</f>
      </c>
      <c r="AC5" s="14">
        <f>IF(ISERROR(SMALL($V$6:$V$50,5)),"",SMALL($V$6:$V$50,5))</f>
      </c>
      <c r="AD5" s="14">
        <f>IF(ISERROR(SMALL($V$6:$V$50,6)),"",SMALL($V$6:$V$50,6))</f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66">
        <v>1</v>
      </c>
      <c r="B6" s="100"/>
      <c r="C6" s="140"/>
      <c r="D6" s="140"/>
      <c r="E6" s="59"/>
      <c r="F6" s="131" t="str">
        <f>'所属データ'!$G$3</f>
        <v>熊　本</v>
      </c>
      <c r="G6" s="33"/>
      <c r="H6" s="37"/>
      <c r="I6" s="33"/>
      <c r="J6" s="37"/>
      <c r="K6" s="33"/>
      <c r="L6" s="37"/>
      <c r="M6" s="100"/>
      <c r="N6" s="110"/>
      <c r="O6" s="100"/>
      <c r="P6" s="113"/>
      <c r="Q6" s="28">
        <f>'所属データ'!$A$19</f>
        <v>100100</v>
      </c>
      <c r="R6" s="28">
        <f>COUNTA(G6,I6,K6)</f>
        <v>0</v>
      </c>
      <c r="S6" s="28">
        <f aca="true" t="shared" si="0" ref="S6:S50">IF(M6="","",Q6*1000+10000+A6)</f>
      </c>
      <c r="T6" s="28">
        <f aca="true" t="shared" si="1" ref="T6:T50">IF(N6="","",Q6*1000+10000+A6)</f>
      </c>
      <c r="U6" s="28">
        <f aca="true" t="shared" si="2" ref="U6:U50">IF(O6="","",Q6*1000+10000+A6)</f>
      </c>
      <c r="V6" s="28">
        <f aca="true" t="shared" si="3" ref="V6:V50">IF(P6="","",Q6*1000+10000+A6)</f>
      </c>
      <c r="AE6" s="15"/>
      <c r="AF6" s="39"/>
      <c r="AG6" s="19"/>
      <c r="AH6" s="19"/>
      <c r="AI6" s="19"/>
      <c r="AJ6" s="19"/>
      <c r="AK6" s="19"/>
    </row>
    <row r="7" spans="1:22" ht="14.25" customHeight="1">
      <c r="A7" s="67">
        <v>2</v>
      </c>
      <c r="B7" s="100"/>
      <c r="C7" s="140"/>
      <c r="D7" s="140"/>
      <c r="E7" s="59"/>
      <c r="F7" s="129" t="str">
        <f>'所属データ'!$G$3</f>
        <v>熊　本</v>
      </c>
      <c r="G7" s="33"/>
      <c r="H7" s="37"/>
      <c r="I7" s="33"/>
      <c r="J7" s="37"/>
      <c r="K7" s="33"/>
      <c r="L7" s="37"/>
      <c r="M7" s="100"/>
      <c r="N7" s="110"/>
      <c r="O7" s="100"/>
      <c r="P7" s="113"/>
      <c r="Q7" s="28">
        <f>'所属データ'!$A$19</f>
        <v>100100</v>
      </c>
      <c r="R7" s="28">
        <f aca="true" t="shared" si="4" ref="R7:R50">COUNTA(G7,I7,K7)</f>
        <v>0</v>
      </c>
      <c r="S7" s="28">
        <f t="shared" si="0"/>
      </c>
      <c r="T7" s="28">
        <f t="shared" si="1"/>
      </c>
      <c r="U7" s="28">
        <f t="shared" si="2"/>
      </c>
      <c r="V7" s="28">
        <f t="shared" si="3"/>
      </c>
    </row>
    <row r="8" spans="1:33" ht="14.25" customHeight="1">
      <c r="A8" s="67">
        <v>3</v>
      </c>
      <c r="B8" s="100"/>
      <c r="C8" s="140"/>
      <c r="D8" s="140"/>
      <c r="E8" s="59"/>
      <c r="F8" s="129" t="str">
        <f>'所属データ'!$G$3</f>
        <v>熊　本</v>
      </c>
      <c r="G8" s="33"/>
      <c r="H8" s="37"/>
      <c r="I8" s="33"/>
      <c r="J8" s="37"/>
      <c r="K8" s="33"/>
      <c r="L8" s="37"/>
      <c r="M8" s="100"/>
      <c r="N8" s="110"/>
      <c r="O8" s="100"/>
      <c r="P8" s="113"/>
      <c r="Q8" s="28">
        <f>'所属データ'!$A$19</f>
        <v>100100</v>
      </c>
      <c r="R8" s="28">
        <f t="shared" si="4"/>
        <v>0</v>
      </c>
      <c r="S8" s="28">
        <f t="shared" si="0"/>
      </c>
      <c r="T8" s="28">
        <f t="shared" si="1"/>
      </c>
      <c r="U8" s="28">
        <f t="shared" si="2"/>
      </c>
      <c r="V8" s="28">
        <f t="shared" si="3"/>
      </c>
      <c r="W8" s="15"/>
      <c r="X8" s="15"/>
      <c r="Y8" s="15"/>
      <c r="Z8" s="15"/>
      <c r="AA8" s="15"/>
      <c r="AB8" s="15"/>
      <c r="AC8" s="15"/>
      <c r="AD8" s="15"/>
      <c r="AE8" s="15"/>
      <c r="AF8" s="39"/>
      <c r="AG8" s="19"/>
    </row>
    <row r="9" spans="1:33" ht="14.25" customHeight="1">
      <c r="A9" s="67">
        <v>4</v>
      </c>
      <c r="B9" s="100"/>
      <c r="C9" s="140"/>
      <c r="D9" s="140"/>
      <c r="E9" s="59"/>
      <c r="F9" s="129" t="str">
        <f>'所属データ'!$G$3</f>
        <v>熊　本</v>
      </c>
      <c r="G9" s="33"/>
      <c r="H9" s="37"/>
      <c r="I9" s="33"/>
      <c r="J9" s="37"/>
      <c r="K9" s="33"/>
      <c r="L9" s="37"/>
      <c r="M9" s="100"/>
      <c r="N9" s="110"/>
      <c r="O9" s="100"/>
      <c r="P9" s="113"/>
      <c r="Q9" s="28">
        <f>'所属データ'!$A$19</f>
        <v>100100</v>
      </c>
      <c r="R9" s="28">
        <f t="shared" si="4"/>
        <v>0</v>
      </c>
      <c r="S9" s="28">
        <f t="shared" si="0"/>
      </c>
      <c r="T9" s="28">
        <f t="shared" si="1"/>
      </c>
      <c r="U9" s="28">
        <f t="shared" si="2"/>
      </c>
      <c r="V9" s="28">
        <f t="shared" si="3"/>
      </c>
      <c r="W9" s="15"/>
      <c r="X9" s="15"/>
      <c r="Y9" s="15"/>
      <c r="Z9" s="15"/>
      <c r="AA9" s="15"/>
      <c r="AB9" s="15"/>
      <c r="AC9" s="15"/>
      <c r="AD9" s="15"/>
      <c r="AE9" s="15"/>
      <c r="AF9" s="39"/>
      <c r="AG9" s="19"/>
    </row>
    <row r="10" spans="1:33" ht="14.25" customHeight="1" thickBot="1">
      <c r="A10" s="68">
        <v>5</v>
      </c>
      <c r="B10" s="101"/>
      <c r="C10" s="139"/>
      <c r="D10" s="139"/>
      <c r="E10" s="60"/>
      <c r="F10" s="130" t="str">
        <f>'所属データ'!$G$3</f>
        <v>熊　本</v>
      </c>
      <c r="G10" s="34"/>
      <c r="H10" s="38"/>
      <c r="I10" s="34"/>
      <c r="J10" s="38"/>
      <c r="K10" s="34"/>
      <c r="L10" s="38"/>
      <c r="M10" s="101"/>
      <c r="N10" s="111"/>
      <c r="O10" s="101"/>
      <c r="P10" s="114"/>
      <c r="Q10" s="28">
        <f>'所属データ'!$A$19</f>
        <v>100100</v>
      </c>
      <c r="R10" s="28">
        <f t="shared" si="4"/>
        <v>0</v>
      </c>
      <c r="S10" s="28">
        <f t="shared" si="0"/>
      </c>
      <c r="T10" s="28">
        <f t="shared" si="1"/>
      </c>
      <c r="U10" s="28">
        <f t="shared" si="2"/>
      </c>
      <c r="V10" s="28">
        <f t="shared" si="3"/>
      </c>
      <c r="W10" s="15"/>
      <c r="X10" s="15"/>
      <c r="Y10" s="15"/>
      <c r="Z10" s="15"/>
      <c r="AA10" s="15"/>
      <c r="AB10" s="15"/>
      <c r="AC10" s="15"/>
      <c r="AD10" s="15"/>
      <c r="AE10" s="15"/>
      <c r="AF10" s="39"/>
      <c r="AG10" s="19"/>
    </row>
    <row r="11" spans="1:33" ht="14.25" customHeight="1">
      <c r="A11" s="66">
        <v>6</v>
      </c>
      <c r="B11" s="100"/>
      <c r="C11" s="137"/>
      <c r="D11" s="140"/>
      <c r="E11" s="59"/>
      <c r="F11" s="129" t="str">
        <f>'所属データ'!$G$3</f>
        <v>熊　本</v>
      </c>
      <c r="G11" s="33"/>
      <c r="H11" s="37"/>
      <c r="I11" s="33"/>
      <c r="J11" s="37"/>
      <c r="K11" s="33"/>
      <c r="L11" s="37"/>
      <c r="M11" s="100"/>
      <c r="N11" s="110"/>
      <c r="O11" s="100"/>
      <c r="P11" s="113"/>
      <c r="Q11" s="28">
        <f>'所属データ'!$A$19</f>
        <v>100100</v>
      </c>
      <c r="R11" s="28">
        <f t="shared" si="4"/>
        <v>0</v>
      </c>
      <c r="S11" s="28">
        <f t="shared" si="0"/>
      </c>
      <c r="T11" s="28">
        <f t="shared" si="1"/>
      </c>
      <c r="U11" s="28">
        <f t="shared" si="2"/>
      </c>
      <c r="V11" s="28">
        <f t="shared" si="3"/>
      </c>
      <c r="W11" s="15"/>
      <c r="X11" s="15"/>
      <c r="Y11" s="15"/>
      <c r="Z11" s="15"/>
      <c r="AA11" s="15"/>
      <c r="AB11" s="15"/>
      <c r="AC11" s="15"/>
      <c r="AD11" s="15"/>
      <c r="AE11" s="15"/>
      <c r="AF11" s="39"/>
      <c r="AG11" s="19"/>
    </row>
    <row r="12" spans="1:33" ht="14.25" customHeight="1">
      <c r="A12" s="67">
        <v>7</v>
      </c>
      <c r="B12" s="100"/>
      <c r="C12" s="137"/>
      <c r="D12" s="140"/>
      <c r="E12" s="59"/>
      <c r="F12" s="129" t="str">
        <f>'所属データ'!$G$3</f>
        <v>熊　本</v>
      </c>
      <c r="G12" s="33"/>
      <c r="H12" s="37"/>
      <c r="I12" s="33"/>
      <c r="J12" s="37"/>
      <c r="K12" s="33"/>
      <c r="L12" s="37"/>
      <c r="M12" s="100"/>
      <c r="N12" s="110"/>
      <c r="O12" s="100"/>
      <c r="P12" s="113"/>
      <c r="Q12" s="28">
        <f>'所属データ'!$A$19</f>
        <v>100100</v>
      </c>
      <c r="R12" s="28">
        <f t="shared" si="4"/>
        <v>0</v>
      </c>
      <c r="S12" s="28">
        <f t="shared" si="0"/>
      </c>
      <c r="T12" s="28">
        <f t="shared" si="1"/>
      </c>
      <c r="U12" s="28">
        <f t="shared" si="2"/>
      </c>
      <c r="V12" s="28">
        <f t="shared" si="3"/>
      </c>
      <c r="W12" s="15"/>
      <c r="X12" s="15"/>
      <c r="Y12" s="15"/>
      <c r="Z12" s="15"/>
      <c r="AA12" s="15"/>
      <c r="AB12" s="15"/>
      <c r="AC12" s="15"/>
      <c r="AD12" s="15"/>
      <c r="AE12" s="15"/>
      <c r="AF12" s="39"/>
      <c r="AG12" s="19"/>
    </row>
    <row r="13" spans="1:32" ht="14.25" customHeight="1">
      <c r="A13" s="67">
        <v>8</v>
      </c>
      <c r="B13" s="100"/>
      <c r="C13" s="137"/>
      <c r="D13" s="140"/>
      <c r="E13" s="59"/>
      <c r="F13" s="129" t="str">
        <f>'所属データ'!$G$3</f>
        <v>熊　本</v>
      </c>
      <c r="G13" s="33"/>
      <c r="H13" s="37"/>
      <c r="I13" s="33"/>
      <c r="J13" s="37"/>
      <c r="K13" s="33"/>
      <c r="L13" s="37"/>
      <c r="M13" s="100"/>
      <c r="N13" s="110"/>
      <c r="O13" s="100"/>
      <c r="P13" s="113"/>
      <c r="Q13" s="28">
        <f>'所属データ'!$A$19</f>
        <v>100100</v>
      </c>
      <c r="R13" s="28">
        <f t="shared" si="4"/>
        <v>0</v>
      </c>
      <c r="S13" s="28">
        <f t="shared" si="0"/>
      </c>
      <c r="T13" s="28">
        <f t="shared" si="1"/>
      </c>
      <c r="U13" s="28">
        <f t="shared" si="2"/>
      </c>
      <c r="V13" s="28">
        <f t="shared" si="3"/>
      </c>
      <c r="W13" s="15"/>
      <c r="X13" s="15"/>
      <c r="Y13" s="15"/>
      <c r="Z13" s="15"/>
      <c r="AA13" s="15"/>
      <c r="AB13" s="15"/>
      <c r="AC13" s="15"/>
      <c r="AD13" s="15"/>
      <c r="AE13" s="15"/>
      <c r="AF13" s="39"/>
    </row>
    <row r="14" spans="1:32" ht="14.25" customHeight="1">
      <c r="A14" s="67">
        <v>9</v>
      </c>
      <c r="B14" s="100"/>
      <c r="C14" s="137"/>
      <c r="D14" s="140"/>
      <c r="E14" s="59"/>
      <c r="F14" s="129" t="str">
        <f>'所属データ'!$G$3</f>
        <v>熊　本</v>
      </c>
      <c r="G14" s="33"/>
      <c r="H14" s="37"/>
      <c r="I14" s="33"/>
      <c r="J14" s="37"/>
      <c r="K14" s="33"/>
      <c r="L14" s="37"/>
      <c r="M14" s="100"/>
      <c r="N14" s="110"/>
      <c r="O14" s="100"/>
      <c r="P14" s="113"/>
      <c r="Q14" s="28">
        <f>'所属データ'!$A$19</f>
        <v>100100</v>
      </c>
      <c r="R14" s="28">
        <f t="shared" si="4"/>
        <v>0</v>
      </c>
      <c r="S14" s="28">
        <f t="shared" si="0"/>
      </c>
      <c r="T14" s="28">
        <f t="shared" si="1"/>
      </c>
      <c r="U14" s="28">
        <f t="shared" si="2"/>
      </c>
      <c r="V14" s="28">
        <f t="shared" si="3"/>
      </c>
      <c r="W14" s="15"/>
      <c r="X14" s="15"/>
      <c r="Y14" s="15"/>
      <c r="Z14" s="15"/>
      <c r="AA14" s="15"/>
      <c r="AB14" s="15"/>
      <c r="AC14" s="15"/>
      <c r="AD14" s="15"/>
      <c r="AE14" s="15"/>
      <c r="AF14" s="39"/>
    </row>
    <row r="15" spans="1:32" ht="14.25" customHeight="1" thickBot="1">
      <c r="A15" s="68">
        <v>10</v>
      </c>
      <c r="B15" s="101"/>
      <c r="C15" s="139"/>
      <c r="D15" s="139"/>
      <c r="E15" s="60"/>
      <c r="F15" s="130" t="str">
        <f>'所属データ'!$G$3</f>
        <v>熊　本</v>
      </c>
      <c r="G15" s="34"/>
      <c r="H15" s="38"/>
      <c r="I15" s="34"/>
      <c r="J15" s="38"/>
      <c r="K15" s="34"/>
      <c r="L15" s="38"/>
      <c r="M15" s="101"/>
      <c r="N15" s="111"/>
      <c r="O15" s="101"/>
      <c r="P15" s="114"/>
      <c r="Q15" s="28">
        <f>'所属データ'!$A$19</f>
        <v>100100</v>
      </c>
      <c r="R15" s="28">
        <f t="shared" si="4"/>
        <v>0</v>
      </c>
      <c r="S15" s="28">
        <f t="shared" si="0"/>
      </c>
      <c r="T15" s="28">
        <f t="shared" si="1"/>
      </c>
      <c r="U15" s="28">
        <f t="shared" si="2"/>
      </c>
      <c r="V15" s="28">
        <f t="shared" si="3"/>
      </c>
      <c r="W15" s="15"/>
      <c r="X15" s="15"/>
      <c r="Y15" s="15"/>
      <c r="Z15" s="15"/>
      <c r="AA15" s="15"/>
      <c r="AB15" s="15"/>
      <c r="AC15" s="15"/>
      <c r="AD15" s="15"/>
      <c r="AE15" s="15"/>
      <c r="AF15" s="39"/>
    </row>
    <row r="16" spans="1:32" ht="14.25" customHeight="1">
      <c r="A16" s="66">
        <v>11</v>
      </c>
      <c r="B16" s="100"/>
      <c r="C16" s="137"/>
      <c r="D16" s="140"/>
      <c r="E16" s="59"/>
      <c r="F16" s="129" t="str">
        <f>'所属データ'!$G$3</f>
        <v>熊　本</v>
      </c>
      <c r="G16" s="33"/>
      <c r="H16" s="37"/>
      <c r="I16" s="33"/>
      <c r="J16" s="37"/>
      <c r="K16" s="33"/>
      <c r="L16" s="37"/>
      <c r="M16" s="100"/>
      <c r="N16" s="110"/>
      <c r="O16" s="100"/>
      <c r="P16" s="113"/>
      <c r="Q16" s="28">
        <f>'所属データ'!$A$19</f>
        <v>100100</v>
      </c>
      <c r="R16" s="28">
        <f t="shared" si="4"/>
        <v>0</v>
      </c>
      <c r="S16" s="28">
        <f t="shared" si="0"/>
      </c>
      <c r="T16" s="28">
        <f t="shared" si="1"/>
      </c>
      <c r="U16" s="28">
        <f t="shared" si="2"/>
      </c>
      <c r="V16" s="28">
        <f t="shared" si="3"/>
      </c>
      <c r="W16" s="15"/>
      <c r="X16" s="15"/>
      <c r="Y16" s="15"/>
      <c r="Z16" s="15"/>
      <c r="AA16" s="15"/>
      <c r="AB16" s="15"/>
      <c r="AC16" s="15"/>
      <c r="AD16" s="15"/>
      <c r="AE16" s="15"/>
      <c r="AF16" s="39"/>
    </row>
    <row r="17" spans="1:32" ht="14.25" customHeight="1">
      <c r="A17" s="67">
        <v>12</v>
      </c>
      <c r="B17" s="100"/>
      <c r="C17" s="140"/>
      <c r="D17" s="140"/>
      <c r="E17" s="59"/>
      <c r="F17" s="129" t="str">
        <f>'所属データ'!$G$3</f>
        <v>熊　本</v>
      </c>
      <c r="G17" s="33"/>
      <c r="H17" s="37"/>
      <c r="I17" s="33"/>
      <c r="J17" s="37"/>
      <c r="K17" s="33"/>
      <c r="L17" s="37"/>
      <c r="M17" s="100"/>
      <c r="N17" s="110"/>
      <c r="O17" s="100"/>
      <c r="P17" s="113"/>
      <c r="Q17" s="28">
        <f>'所属データ'!$A$19</f>
        <v>100100</v>
      </c>
      <c r="R17" s="28">
        <f t="shared" si="4"/>
        <v>0</v>
      </c>
      <c r="S17" s="28">
        <f t="shared" si="0"/>
      </c>
      <c r="T17" s="28">
        <f t="shared" si="1"/>
      </c>
      <c r="U17" s="28">
        <f t="shared" si="2"/>
      </c>
      <c r="V17" s="28">
        <f t="shared" si="3"/>
      </c>
      <c r="W17" s="15"/>
      <c r="X17" s="15"/>
      <c r="Y17" s="15"/>
      <c r="Z17" s="15"/>
      <c r="AA17" s="15"/>
      <c r="AB17" s="15"/>
      <c r="AC17" s="15"/>
      <c r="AD17" s="15"/>
      <c r="AE17" s="15"/>
      <c r="AF17" s="39"/>
    </row>
    <row r="18" spans="1:32" ht="14.25" customHeight="1">
      <c r="A18" s="67">
        <v>13</v>
      </c>
      <c r="B18" s="100"/>
      <c r="C18" s="140"/>
      <c r="D18" s="140"/>
      <c r="E18" s="59"/>
      <c r="F18" s="129" t="str">
        <f>'所属データ'!$G$3</f>
        <v>熊　本</v>
      </c>
      <c r="G18" s="33"/>
      <c r="H18" s="37"/>
      <c r="I18" s="33"/>
      <c r="J18" s="37"/>
      <c r="K18" s="33"/>
      <c r="L18" s="37"/>
      <c r="M18" s="100"/>
      <c r="N18" s="110"/>
      <c r="O18" s="100"/>
      <c r="P18" s="113"/>
      <c r="Q18" s="28">
        <f>'所属データ'!$A$19</f>
        <v>100100</v>
      </c>
      <c r="R18" s="28">
        <f t="shared" si="4"/>
        <v>0</v>
      </c>
      <c r="S18" s="28">
        <f t="shared" si="0"/>
      </c>
      <c r="T18" s="28">
        <f t="shared" si="1"/>
      </c>
      <c r="U18" s="28">
        <f t="shared" si="2"/>
      </c>
      <c r="V18" s="28">
        <f t="shared" si="3"/>
      </c>
      <c r="W18" s="15"/>
      <c r="X18" s="15"/>
      <c r="Y18" s="15"/>
      <c r="Z18" s="15"/>
      <c r="AA18" s="15"/>
      <c r="AB18" s="15"/>
      <c r="AC18" s="15"/>
      <c r="AD18" s="15"/>
      <c r="AE18" s="15"/>
      <c r="AF18" s="39"/>
    </row>
    <row r="19" spans="1:32" ht="14.25" customHeight="1">
      <c r="A19" s="67">
        <v>14</v>
      </c>
      <c r="B19" s="100"/>
      <c r="C19" s="140"/>
      <c r="D19" s="140"/>
      <c r="E19" s="59"/>
      <c r="F19" s="129" t="str">
        <f>'所属データ'!$G$3</f>
        <v>熊　本</v>
      </c>
      <c r="G19" s="33"/>
      <c r="H19" s="37"/>
      <c r="I19" s="33"/>
      <c r="J19" s="37"/>
      <c r="K19" s="33"/>
      <c r="L19" s="37"/>
      <c r="M19" s="100"/>
      <c r="N19" s="110"/>
      <c r="O19" s="100"/>
      <c r="P19" s="113"/>
      <c r="Q19" s="28">
        <f>'所属データ'!$A$19</f>
        <v>100100</v>
      </c>
      <c r="R19" s="28">
        <f t="shared" si="4"/>
        <v>0</v>
      </c>
      <c r="S19" s="28">
        <f t="shared" si="0"/>
      </c>
      <c r="T19" s="28">
        <f t="shared" si="1"/>
      </c>
      <c r="U19" s="28">
        <f t="shared" si="2"/>
      </c>
      <c r="V19" s="28">
        <f t="shared" si="3"/>
      </c>
      <c r="W19" s="15"/>
      <c r="X19" s="15"/>
      <c r="Y19" s="15"/>
      <c r="Z19" s="15"/>
      <c r="AA19" s="15"/>
      <c r="AB19" s="15"/>
      <c r="AC19" s="15"/>
      <c r="AD19" s="15"/>
      <c r="AE19" s="15"/>
      <c r="AF19" s="39"/>
    </row>
    <row r="20" spans="1:32" ht="14.25" customHeight="1" thickBot="1">
      <c r="A20" s="68">
        <v>15</v>
      </c>
      <c r="B20" s="101"/>
      <c r="C20" s="139"/>
      <c r="D20" s="139"/>
      <c r="E20" s="60"/>
      <c r="F20" s="130" t="str">
        <f>'所属データ'!$G$3</f>
        <v>熊　本</v>
      </c>
      <c r="G20" s="34"/>
      <c r="H20" s="38"/>
      <c r="I20" s="34"/>
      <c r="J20" s="38"/>
      <c r="K20" s="34"/>
      <c r="L20" s="38"/>
      <c r="M20" s="101"/>
      <c r="N20" s="111"/>
      <c r="O20" s="101"/>
      <c r="P20" s="114"/>
      <c r="Q20" s="28">
        <f>'所属データ'!$A$19</f>
        <v>100100</v>
      </c>
      <c r="R20" s="28">
        <f t="shared" si="4"/>
        <v>0</v>
      </c>
      <c r="S20" s="28">
        <f t="shared" si="0"/>
      </c>
      <c r="T20" s="28">
        <f t="shared" si="1"/>
      </c>
      <c r="U20" s="28">
        <f t="shared" si="2"/>
      </c>
      <c r="V20" s="28">
        <f t="shared" si="3"/>
      </c>
      <c r="W20" s="15"/>
      <c r="X20" s="15"/>
      <c r="Y20" s="15"/>
      <c r="Z20" s="15"/>
      <c r="AA20" s="15"/>
      <c r="AB20" s="15"/>
      <c r="AC20" s="15"/>
      <c r="AD20" s="15"/>
      <c r="AE20" s="15"/>
      <c r="AF20" s="39"/>
    </row>
    <row r="21" spans="1:32" ht="14.25" customHeight="1">
      <c r="A21" s="66">
        <v>16</v>
      </c>
      <c r="B21" s="100"/>
      <c r="C21" s="137"/>
      <c r="D21" s="137"/>
      <c r="E21" s="59"/>
      <c r="F21" s="129" t="str">
        <f>'所属データ'!$G$3</f>
        <v>熊　本</v>
      </c>
      <c r="G21" s="33"/>
      <c r="H21" s="37"/>
      <c r="I21" s="33"/>
      <c r="J21" s="37"/>
      <c r="K21" s="33"/>
      <c r="L21" s="37"/>
      <c r="M21" s="100"/>
      <c r="N21" s="110"/>
      <c r="O21" s="100"/>
      <c r="P21" s="113"/>
      <c r="Q21" s="28">
        <f>'所属データ'!$A$19</f>
        <v>100100</v>
      </c>
      <c r="R21" s="28">
        <f t="shared" si="4"/>
        <v>0</v>
      </c>
      <c r="S21" s="28">
        <f t="shared" si="0"/>
      </c>
      <c r="T21" s="28">
        <f t="shared" si="1"/>
      </c>
      <c r="U21" s="28">
        <f t="shared" si="2"/>
      </c>
      <c r="V21" s="28">
        <f t="shared" si="3"/>
      </c>
      <c r="W21" s="15"/>
      <c r="X21" s="15"/>
      <c r="Y21" s="15"/>
      <c r="Z21" s="15"/>
      <c r="AA21" s="15"/>
      <c r="AB21" s="15"/>
      <c r="AC21" s="15"/>
      <c r="AD21" s="15"/>
      <c r="AE21" s="15"/>
      <c r="AF21" s="39"/>
    </row>
    <row r="22" spans="1:32" ht="14.25" customHeight="1">
      <c r="A22" s="67">
        <v>17</v>
      </c>
      <c r="B22" s="100"/>
      <c r="C22" s="137"/>
      <c r="D22" s="137"/>
      <c r="E22" s="59"/>
      <c r="F22" s="129" t="str">
        <f>'所属データ'!$G$3</f>
        <v>熊　本</v>
      </c>
      <c r="G22" s="33"/>
      <c r="H22" s="37"/>
      <c r="I22" s="33"/>
      <c r="J22" s="37"/>
      <c r="K22" s="33"/>
      <c r="L22" s="37"/>
      <c r="M22" s="100"/>
      <c r="N22" s="110"/>
      <c r="O22" s="100"/>
      <c r="P22" s="113"/>
      <c r="Q22" s="28">
        <f>'所属データ'!$A$19</f>
        <v>100100</v>
      </c>
      <c r="R22" s="28">
        <f t="shared" si="4"/>
        <v>0</v>
      </c>
      <c r="S22" s="28">
        <f t="shared" si="0"/>
      </c>
      <c r="T22" s="28">
        <f t="shared" si="1"/>
      </c>
      <c r="U22" s="28">
        <f t="shared" si="2"/>
      </c>
      <c r="V22" s="28">
        <f t="shared" si="3"/>
      </c>
      <c r="W22" s="15"/>
      <c r="X22" s="15"/>
      <c r="Y22" s="15"/>
      <c r="Z22" s="15"/>
      <c r="AA22" s="15"/>
      <c r="AB22" s="15"/>
      <c r="AC22" s="15"/>
      <c r="AD22" s="15"/>
      <c r="AE22" s="15"/>
      <c r="AF22" s="39"/>
    </row>
    <row r="23" spans="1:32" ht="14.25" customHeight="1">
      <c r="A23" s="67">
        <v>18</v>
      </c>
      <c r="B23" s="100"/>
      <c r="C23" s="137"/>
      <c r="D23" s="137"/>
      <c r="E23" s="59"/>
      <c r="F23" s="129" t="str">
        <f>'所属データ'!$G$3</f>
        <v>熊　本</v>
      </c>
      <c r="G23" s="33"/>
      <c r="H23" s="37"/>
      <c r="I23" s="33"/>
      <c r="J23" s="37"/>
      <c r="K23" s="33"/>
      <c r="L23" s="37"/>
      <c r="M23" s="100"/>
      <c r="N23" s="110"/>
      <c r="O23" s="100"/>
      <c r="P23" s="113"/>
      <c r="Q23" s="28">
        <f>'所属データ'!$A$19</f>
        <v>100100</v>
      </c>
      <c r="R23" s="28">
        <f t="shared" si="4"/>
        <v>0</v>
      </c>
      <c r="S23" s="28">
        <f t="shared" si="0"/>
      </c>
      <c r="T23" s="28">
        <f t="shared" si="1"/>
      </c>
      <c r="U23" s="28">
        <f t="shared" si="2"/>
      </c>
      <c r="V23" s="28">
        <f t="shared" si="3"/>
      </c>
      <c r="W23" s="15"/>
      <c r="X23" s="15"/>
      <c r="Y23" s="15"/>
      <c r="Z23" s="15"/>
      <c r="AA23" s="15"/>
      <c r="AB23" s="15"/>
      <c r="AC23" s="15"/>
      <c r="AD23" s="15"/>
      <c r="AE23" s="15"/>
      <c r="AF23" s="39"/>
    </row>
    <row r="24" spans="1:32" ht="14.25" customHeight="1">
      <c r="A24" s="67">
        <v>19</v>
      </c>
      <c r="B24" s="100"/>
      <c r="C24" s="137"/>
      <c r="D24" s="137"/>
      <c r="E24" s="59"/>
      <c r="F24" s="129" t="str">
        <f>'所属データ'!$G$3</f>
        <v>熊　本</v>
      </c>
      <c r="G24" s="33"/>
      <c r="H24" s="37"/>
      <c r="I24" s="33"/>
      <c r="J24" s="37"/>
      <c r="K24" s="33"/>
      <c r="L24" s="37"/>
      <c r="M24" s="100"/>
      <c r="N24" s="110"/>
      <c r="O24" s="100"/>
      <c r="P24" s="113"/>
      <c r="Q24" s="28">
        <f>'所属データ'!$A$19</f>
        <v>100100</v>
      </c>
      <c r="R24" s="28">
        <f t="shared" si="4"/>
        <v>0</v>
      </c>
      <c r="S24" s="28">
        <f t="shared" si="0"/>
      </c>
      <c r="T24" s="28">
        <f t="shared" si="1"/>
      </c>
      <c r="U24" s="28">
        <f t="shared" si="2"/>
      </c>
      <c r="V24" s="28">
        <f t="shared" si="3"/>
      </c>
      <c r="W24" s="15"/>
      <c r="X24" s="15"/>
      <c r="Y24" s="15"/>
      <c r="Z24" s="15"/>
      <c r="AA24" s="15"/>
      <c r="AB24" s="15"/>
      <c r="AC24" s="15"/>
      <c r="AD24" s="15"/>
      <c r="AE24" s="15"/>
      <c r="AF24" s="39"/>
    </row>
    <row r="25" spans="1:32" ht="14.25" customHeight="1" thickBot="1">
      <c r="A25" s="68">
        <v>20</v>
      </c>
      <c r="B25" s="101"/>
      <c r="C25" s="138"/>
      <c r="D25" s="138"/>
      <c r="E25" s="60"/>
      <c r="F25" s="130" t="str">
        <f>'所属データ'!$G$3</f>
        <v>熊　本</v>
      </c>
      <c r="G25" s="34"/>
      <c r="H25" s="38"/>
      <c r="I25" s="34"/>
      <c r="J25" s="38"/>
      <c r="K25" s="34"/>
      <c r="L25" s="38"/>
      <c r="M25" s="101"/>
      <c r="N25" s="111"/>
      <c r="O25" s="101"/>
      <c r="P25" s="114"/>
      <c r="Q25" s="28">
        <f>'所属データ'!$A$19</f>
        <v>100100</v>
      </c>
      <c r="R25" s="28">
        <f t="shared" si="4"/>
        <v>0</v>
      </c>
      <c r="S25" s="28">
        <f t="shared" si="0"/>
      </c>
      <c r="T25" s="28">
        <f t="shared" si="1"/>
      </c>
      <c r="U25" s="28">
        <f t="shared" si="2"/>
      </c>
      <c r="V25" s="28">
        <f t="shared" si="3"/>
      </c>
      <c r="W25" s="15"/>
      <c r="X25" s="15"/>
      <c r="Y25" s="15"/>
      <c r="Z25" s="15"/>
      <c r="AA25" s="15"/>
      <c r="AB25" s="15"/>
      <c r="AC25" s="15"/>
      <c r="AD25" s="15"/>
      <c r="AE25" s="15"/>
      <c r="AF25" s="39"/>
    </row>
    <row r="26" spans="1:32" ht="14.25" customHeight="1">
      <c r="A26" s="66">
        <v>21</v>
      </c>
      <c r="B26" s="100"/>
      <c r="C26" s="137"/>
      <c r="D26" s="137"/>
      <c r="E26" s="59"/>
      <c r="F26" s="129" t="str">
        <f>'所属データ'!$G$3</f>
        <v>熊　本</v>
      </c>
      <c r="G26" s="33"/>
      <c r="H26" s="37"/>
      <c r="I26" s="33"/>
      <c r="J26" s="37"/>
      <c r="K26" s="33"/>
      <c r="L26" s="37"/>
      <c r="M26" s="100"/>
      <c r="N26" s="110"/>
      <c r="O26" s="100"/>
      <c r="P26" s="113"/>
      <c r="Q26" s="28">
        <f>'所属データ'!$A$19</f>
        <v>100100</v>
      </c>
      <c r="R26" s="28">
        <f t="shared" si="4"/>
        <v>0</v>
      </c>
      <c r="S26" s="28">
        <f t="shared" si="0"/>
      </c>
      <c r="T26" s="28">
        <f t="shared" si="1"/>
      </c>
      <c r="U26" s="28">
        <f t="shared" si="2"/>
      </c>
      <c r="V26" s="28">
        <f t="shared" si="3"/>
      </c>
      <c r="W26" s="15"/>
      <c r="X26" s="15"/>
      <c r="Y26" s="15"/>
      <c r="Z26" s="15"/>
      <c r="AA26" s="15"/>
      <c r="AB26" s="15"/>
      <c r="AC26" s="15"/>
      <c r="AD26" s="15"/>
      <c r="AE26" s="15"/>
      <c r="AF26" s="39"/>
    </row>
    <row r="27" spans="1:32" ht="14.25" customHeight="1">
      <c r="A27" s="67">
        <v>22</v>
      </c>
      <c r="B27" s="100"/>
      <c r="C27" s="137"/>
      <c r="D27" s="137"/>
      <c r="E27" s="59"/>
      <c r="F27" s="129" t="str">
        <f>'所属データ'!$G$3</f>
        <v>熊　本</v>
      </c>
      <c r="G27" s="33"/>
      <c r="H27" s="37"/>
      <c r="I27" s="33"/>
      <c r="J27" s="37"/>
      <c r="K27" s="33"/>
      <c r="L27" s="37"/>
      <c r="M27" s="100"/>
      <c r="N27" s="110"/>
      <c r="O27" s="100"/>
      <c r="P27" s="113"/>
      <c r="Q27" s="28">
        <f>'所属データ'!$A$19</f>
        <v>100100</v>
      </c>
      <c r="R27" s="28">
        <f t="shared" si="4"/>
        <v>0</v>
      </c>
      <c r="S27" s="28">
        <f t="shared" si="0"/>
      </c>
      <c r="T27" s="28">
        <f t="shared" si="1"/>
      </c>
      <c r="U27" s="28">
        <f t="shared" si="2"/>
      </c>
      <c r="V27" s="28">
        <f t="shared" si="3"/>
      </c>
      <c r="W27" s="15"/>
      <c r="X27" s="15"/>
      <c r="Y27" s="15"/>
      <c r="Z27" s="15"/>
      <c r="AA27" s="15"/>
      <c r="AB27" s="15"/>
      <c r="AC27" s="15"/>
      <c r="AD27" s="15"/>
      <c r="AE27" s="15"/>
      <c r="AF27" s="39"/>
    </row>
    <row r="28" spans="1:32" ht="14.25" customHeight="1">
      <c r="A28" s="67">
        <v>23</v>
      </c>
      <c r="B28" s="100"/>
      <c r="C28" s="137"/>
      <c r="D28" s="137"/>
      <c r="E28" s="59"/>
      <c r="F28" s="129" t="str">
        <f>'所属データ'!$G$3</f>
        <v>熊　本</v>
      </c>
      <c r="G28" s="33"/>
      <c r="H28" s="37"/>
      <c r="I28" s="33"/>
      <c r="J28" s="37"/>
      <c r="K28" s="33"/>
      <c r="L28" s="37"/>
      <c r="M28" s="100"/>
      <c r="N28" s="110"/>
      <c r="O28" s="100"/>
      <c r="P28" s="113"/>
      <c r="Q28" s="28">
        <f>'所属データ'!$A$19</f>
        <v>100100</v>
      </c>
      <c r="R28" s="28">
        <f t="shared" si="4"/>
        <v>0</v>
      </c>
      <c r="S28" s="28">
        <f t="shared" si="0"/>
      </c>
      <c r="T28" s="28">
        <f t="shared" si="1"/>
      </c>
      <c r="U28" s="28">
        <f t="shared" si="2"/>
      </c>
      <c r="V28" s="28">
        <f t="shared" si="3"/>
      </c>
      <c r="W28" s="15"/>
      <c r="X28" s="15"/>
      <c r="Y28" s="15"/>
      <c r="Z28" s="15"/>
      <c r="AA28" s="15"/>
      <c r="AB28" s="15"/>
      <c r="AC28" s="15"/>
      <c r="AD28" s="15"/>
      <c r="AE28" s="15"/>
      <c r="AF28" s="39"/>
    </row>
    <row r="29" spans="1:32" ht="14.25" customHeight="1">
      <c r="A29" s="67">
        <v>24</v>
      </c>
      <c r="B29" s="100"/>
      <c r="C29" s="137"/>
      <c r="D29" s="137"/>
      <c r="E29" s="59"/>
      <c r="F29" s="129" t="str">
        <f>'所属データ'!$G$3</f>
        <v>熊　本</v>
      </c>
      <c r="G29" s="33"/>
      <c r="H29" s="37"/>
      <c r="I29" s="33"/>
      <c r="J29" s="37"/>
      <c r="K29" s="33"/>
      <c r="L29" s="37"/>
      <c r="M29" s="100"/>
      <c r="N29" s="110"/>
      <c r="O29" s="100"/>
      <c r="P29" s="113"/>
      <c r="Q29" s="28">
        <f>'所属データ'!$A$19</f>
        <v>100100</v>
      </c>
      <c r="R29" s="28">
        <f t="shared" si="4"/>
        <v>0</v>
      </c>
      <c r="S29" s="28">
        <f t="shared" si="0"/>
      </c>
      <c r="T29" s="28">
        <f t="shared" si="1"/>
      </c>
      <c r="U29" s="28">
        <f t="shared" si="2"/>
      </c>
      <c r="V29" s="28">
        <f t="shared" si="3"/>
      </c>
      <c r="W29" s="15"/>
      <c r="X29" s="15"/>
      <c r="Y29" s="15"/>
      <c r="Z29" s="15"/>
      <c r="AA29" s="15"/>
      <c r="AB29" s="15"/>
      <c r="AC29" s="15"/>
      <c r="AD29" s="15"/>
      <c r="AE29" s="15"/>
      <c r="AF29" s="39"/>
    </row>
    <row r="30" spans="1:32" ht="14.25" customHeight="1" thickBot="1">
      <c r="A30" s="68">
        <v>25</v>
      </c>
      <c r="B30" s="101"/>
      <c r="C30" s="138"/>
      <c r="D30" s="138"/>
      <c r="E30" s="60"/>
      <c r="F30" s="130" t="str">
        <f>'所属データ'!$G$3</f>
        <v>熊　本</v>
      </c>
      <c r="G30" s="34"/>
      <c r="H30" s="38"/>
      <c r="I30" s="34"/>
      <c r="J30" s="38"/>
      <c r="K30" s="34"/>
      <c r="L30" s="38"/>
      <c r="M30" s="101"/>
      <c r="N30" s="111"/>
      <c r="O30" s="101"/>
      <c r="P30" s="114"/>
      <c r="Q30" s="28">
        <f>'所属データ'!$A$19</f>
        <v>100100</v>
      </c>
      <c r="R30" s="28">
        <f t="shared" si="4"/>
        <v>0</v>
      </c>
      <c r="S30" s="28">
        <f t="shared" si="0"/>
      </c>
      <c r="T30" s="28">
        <f t="shared" si="1"/>
      </c>
      <c r="U30" s="28">
        <f t="shared" si="2"/>
      </c>
      <c r="V30" s="28">
        <f t="shared" si="3"/>
      </c>
      <c r="W30" s="15"/>
      <c r="X30" s="15"/>
      <c r="Y30" s="15"/>
      <c r="Z30" s="15"/>
      <c r="AA30" s="15"/>
      <c r="AB30" s="15"/>
      <c r="AC30" s="15"/>
      <c r="AD30" s="15"/>
      <c r="AE30" s="15"/>
      <c r="AF30" s="39"/>
    </row>
    <row r="31" spans="1:32" ht="14.25" customHeight="1">
      <c r="A31" s="66">
        <v>26</v>
      </c>
      <c r="B31" s="100"/>
      <c r="C31" s="137"/>
      <c r="D31" s="137"/>
      <c r="E31" s="59"/>
      <c r="F31" s="129" t="str">
        <f>'所属データ'!$G$3</f>
        <v>熊　本</v>
      </c>
      <c r="G31" s="33"/>
      <c r="H31" s="37"/>
      <c r="I31" s="33"/>
      <c r="J31" s="37"/>
      <c r="K31" s="33"/>
      <c r="L31" s="37"/>
      <c r="M31" s="100"/>
      <c r="N31" s="110"/>
      <c r="O31" s="100"/>
      <c r="P31" s="113"/>
      <c r="Q31" s="28">
        <f>'所属データ'!$A$19</f>
        <v>100100</v>
      </c>
      <c r="R31" s="28">
        <f t="shared" si="4"/>
        <v>0</v>
      </c>
      <c r="S31" s="28">
        <f t="shared" si="0"/>
      </c>
      <c r="T31" s="28">
        <f t="shared" si="1"/>
      </c>
      <c r="U31" s="28">
        <f t="shared" si="2"/>
      </c>
      <c r="V31" s="28">
        <f t="shared" si="3"/>
      </c>
      <c r="W31" s="15"/>
      <c r="X31" s="15"/>
      <c r="Y31" s="15"/>
      <c r="Z31" s="15"/>
      <c r="AA31" s="15"/>
      <c r="AB31" s="15"/>
      <c r="AC31" s="15"/>
      <c r="AD31" s="15"/>
      <c r="AE31" s="15"/>
      <c r="AF31" s="39"/>
    </row>
    <row r="32" spans="1:32" ht="14.25" customHeight="1">
      <c r="A32" s="67">
        <v>27</v>
      </c>
      <c r="B32" s="100"/>
      <c r="C32" s="137"/>
      <c r="D32" s="137"/>
      <c r="E32" s="59"/>
      <c r="F32" s="129" t="str">
        <f>'所属データ'!$G$3</f>
        <v>熊　本</v>
      </c>
      <c r="G32" s="33"/>
      <c r="H32" s="37"/>
      <c r="I32" s="33"/>
      <c r="J32" s="37"/>
      <c r="K32" s="33"/>
      <c r="L32" s="37"/>
      <c r="M32" s="100"/>
      <c r="N32" s="110"/>
      <c r="O32" s="100"/>
      <c r="P32" s="113"/>
      <c r="Q32" s="28">
        <f>'所属データ'!$A$19</f>
        <v>100100</v>
      </c>
      <c r="R32" s="28">
        <f t="shared" si="4"/>
        <v>0</v>
      </c>
      <c r="S32" s="28">
        <f t="shared" si="0"/>
      </c>
      <c r="T32" s="28">
        <f t="shared" si="1"/>
      </c>
      <c r="U32" s="28">
        <f t="shared" si="2"/>
      </c>
      <c r="V32" s="28">
        <f t="shared" si="3"/>
      </c>
      <c r="W32" s="15"/>
      <c r="X32" s="15"/>
      <c r="Y32" s="15"/>
      <c r="Z32" s="15"/>
      <c r="AA32" s="15"/>
      <c r="AB32" s="15"/>
      <c r="AC32" s="15"/>
      <c r="AD32" s="15"/>
      <c r="AE32" s="15"/>
      <c r="AF32" s="39"/>
    </row>
    <row r="33" spans="1:32" ht="14.25" customHeight="1">
      <c r="A33" s="67">
        <v>28</v>
      </c>
      <c r="B33" s="100"/>
      <c r="C33" s="137"/>
      <c r="D33" s="137"/>
      <c r="E33" s="59"/>
      <c r="F33" s="129" t="str">
        <f>'所属データ'!$G$3</f>
        <v>熊　本</v>
      </c>
      <c r="G33" s="33"/>
      <c r="H33" s="37"/>
      <c r="I33" s="33"/>
      <c r="J33" s="37"/>
      <c r="K33" s="33"/>
      <c r="L33" s="37"/>
      <c r="M33" s="100"/>
      <c r="N33" s="110"/>
      <c r="O33" s="100"/>
      <c r="P33" s="113"/>
      <c r="Q33" s="28">
        <f>'所属データ'!$A$19</f>
        <v>100100</v>
      </c>
      <c r="R33" s="28">
        <f t="shared" si="4"/>
        <v>0</v>
      </c>
      <c r="S33" s="28">
        <f t="shared" si="0"/>
      </c>
      <c r="T33" s="28">
        <f t="shared" si="1"/>
      </c>
      <c r="U33" s="28">
        <f t="shared" si="2"/>
      </c>
      <c r="V33" s="28">
        <f t="shared" si="3"/>
      </c>
      <c r="W33" s="15"/>
      <c r="X33" s="15"/>
      <c r="Y33" s="15"/>
      <c r="Z33" s="15"/>
      <c r="AA33" s="15"/>
      <c r="AB33" s="15"/>
      <c r="AC33" s="15"/>
      <c r="AD33" s="15"/>
      <c r="AE33" s="15"/>
      <c r="AF33" s="39"/>
    </row>
    <row r="34" spans="1:32" ht="14.25" customHeight="1">
      <c r="A34" s="67">
        <v>29</v>
      </c>
      <c r="B34" s="100"/>
      <c r="C34" s="137"/>
      <c r="D34" s="137"/>
      <c r="E34" s="59"/>
      <c r="F34" s="129" t="str">
        <f>'所属データ'!$G$3</f>
        <v>熊　本</v>
      </c>
      <c r="G34" s="33"/>
      <c r="H34" s="37"/>
      <c r="I34" s="33"/>
      <c r="J34" s="37"/>
      <c r="K34" s="33"/>
      <c r="L34" s="37"/>
      <c r="M34" s="100"/>
      <c r="N34" s="110"/>
      <c r="O34" s="100"/>
      <c r="P34" s="113"/>
      <c r="Q34" s="28">
        <f>'所属データ'!$A$19</f>
        <v>100100</v>
      </c>
      <c r="R34" s="28">
        <f t="shared" si="4"/>
        <v>0</v>
      </c>
      <c r="S34" s="28">
        <f t="shared" si="0"/>
      </c>
      <c r="T34" s="28">
        <f t="shared" si="1"/>
      </c>
      <c r="U34" s="28">
        <f t="shared" si="2"/>
      </c>
      <c r="V34" s="28">
        <f t="shared" si="3"/>
      </c>
      <c r="W34" s="15"/>
      <c r="X34" s="15"/>
      <c r="Y34" s="15"/>
      <c r="Z34" s="15"/>
      <c r="AA34" s="15"/>
      <c r="AB34" s="15"/>
      <c r="AC34" s="15"/>
      <c r="AD34" s="15"/>
      <c r="AE34" s="15"/>
      <c r="AF34" s="39"/>
    </row>
    <row r="35" spans="1:32" ht="14.25" customHeight="1" thickBot="1">
      <c r="A35" s="68">
        <v>30</v>
      </c>
      <c r="B35" s="101"/>
      <c r="C35" s="138"/>
      <c r="D35" s="138"/>
      <c r="E35" s="60"/>
      <c r="F35" s="130" t="str">
        <f>'所属データ'!$G$3</f>
        <v>熊　本</v>
      </c>
      <c r="G35" s="34"/>
      <c r="H35" s="38"/>
      <c r="I35" s="34"/>
      <c r="J35" s="38"/>
      <c r="K35" s="34"/>
      <c r="L35" s="38"/>
      <c r="M35" s="101"/>
      <c r="N35" s="111"/>
      <c r="O35" s="101"/>
      <c r="P35" s="114"/>
      <c r="Q35" s="28">
        <f>'所属データ'!$A$19</f>
        <v>100100</v>
      </c>
      <c r="R35" s="28">
        <f t="shared" si="4"/>
        <v>0</v>
      </c>
      <c r="S35" s="28">
        <f t="shared" si="0"/>
      </c>
      <c r="T35" s="28">
        <f t="shared" si="1"/>
      </c>
      <c r="U35" s="28">
        <f t="shared" si="2"/>
      </c>
      <c r="V35" s="28">
        <f t="shared" si="3"/>
      </c>
      <c r="W35" s="15"/>
      <c r="X35" s="15"/>
      <c r="Y35" s="15"/>
      <c r="Z35" s="15"/>
      <c r="AA35" s="15"/>
      <c r="AB35" s="15"/>
      <c r="AC35" s="15"/>
      <c r="AD35" s="15"/>
      <c r="AE35" s="15"/>
      <c r="AF35" s="39"/>
    </row>
    <row r="36" spans="1:32" ht="14.25" customHeight="1">
      <c r="A36" s="66">
        <v>31</v>
      </c>
      <c r="B36" s="100"/>
      <c r="C36" s="137"/>
      <c r="D36" s="137"/>
      <c r="E36" s="59"/>
      <c r="F36" s="129" t="str">
        <f>'所属データ'!$G$3</f>
        <v>熊　本</v>
      </c>
      <c r="G36" s="33"/>
      <c r="H36" s="37"/>
      <c r="I36" s="33"/>
      <c r="J36" s="37"/>
      <c r="K36" s="33"/>
      <c r="L36" s="37"/>
      <c r="M36" s="100"/>
      <c r="N36" s="110"/>
      <c r="O36" s="100"/>
      <c r="P36" s="113"/>
      <c r="Q36" s="28">
        <f>'所属データ'!$A$19</f>
        <v>100100</v>
      </c>
      <c r="R36" s="28">
        <f t="shared" si="4"/>
        <v>0</v>
      </c>
      <c r="S36" s="28">
        <f t="shared" si="0"/>
      </c>
      <c r="T36" s="28">
        <f t="shared" si="1"/>
      </c>
      <c r="U36" s="28">
        <f t="shared" si="2"/>
      </c>
      <c r="V36" s="28">
        <f t="shared" si="3"/>
      </c>
      <c r="W36" s="15"/>
      <c r="X36" s="15"/>
      <c r="Y36" s="15"/>
      <c r="Z36" s="15"/>
      <c r="AA36" s="15"/>
      <c r="AB36" s="15"/>
      <c r="AC36" s="15"/>
      <c r="AD36" s="15"/>
      <c r="AE36" s="15"/>
      <c r="AF36" s="39"/>
    </row>
    <row r="37" spans="1:32" ht="14.25" customHeight="1">
      <c r="A37" s="67">
        <v>32</v>
      </c>
      <c r="B37" s="100"/>
      <c r="C37" s="137"/>
      <c r="D37" s="137"/>
      <c r="E37" s="59"/>
      <c r="F37" s="129" t="str">
        <f>'所属データ'!$G$3</f>
        <v>熊　本</v>
      </c>
      <c r="G37" s="33"/>
      <c r="H37" s="37"/>
      <c r="I37" s="33"/>
      <c r="J37" s="37"/>
      <c r="K37" s="33"/>
      <c r="L37" s="37"/>
      <c r="M37" s="100"/>
      <c r="N37" s="110"/>
      <c r="O37" s="100"/>
      <c r="P37" s="113"/>
      <c r="Q37" s="28">
        <f>'所属データ'!$A$19</f>
        <v>100100</v>
      </c>
      <c r="R37" s="28">
        <f t="shared" si="4"/>
        <v>0</v>
      </c>
      <c r="S37" s="28">
        <f t="shared" si="0"/>
      </c>
      <c r="T37" s="28">
        <f t="shared" si="1"/>
      </c>
      <c r="U37" s="28">
        <f t="shared" si="2"/>
      </c>
      <c r="V37" s="28">
        <f t="shared" si="3"/>
      </c>
      <c r="W37" s="15"/>
      <c r="X37" s="15"/>
      <c r="Y37" s="15"/>
      <c r="Z37" s="15"/>
      <c r="AA37" s="15"/>
      <c r="AB37" s="15"/>
      <c r="AC37" s="15"/>
      <c r="AD37" s="15"/>
      <c r="AE37" s="15"/>
      <c r="AF37" s="39"/>
    </row>
    <row r="38" spans="1:32" ht="14.25" customHeight="1">
      <c r="A38" s="67">
        <v>33</v>
      </c>
      <c r="B38" s="100"/>
      <c r="C38" s="137"/>
      <c r="D38" s="137"/>
      <c r="E38" s="59"/>
      <c r="F38" s="129" t="str">
        <f>'所属データ'!$G$3</f>
        <v>熊　本</v>
      </c>
      <c r="G38" s="33"/>
      <c r="H38" s="37"/>
      <c r="I38" s="33"/>
      <c r="J38" s="37"/>
      <c r="K38" s="33"/>
      <c r="L38" s="37"/>
      <c r="M38" s="100"/>
      <c r="N38" s="110"/>
      <c r="O38" s="100"/>
      <c r="P38" s="113"/>
      <c r="Q38" s="28">
        <f>'所属データ'!$A$19</f>
        <v>100100</v>
      </c>
      <c r="R38" s="28">
        <f t="shared" si="4"/>
        <v>0</v>
      </c>
      <c r="S38" s="28">
        <f t="shared" si="0"/>
      </c>
      <c r="T38" s="28">
        <f t="shared" si="1"/>
      </c>
      <c r="U38" s="28">
        <f t="shared" si="2"/>
      </c>
      <c r="V38" s="28">
        <f t="shared" si="3"/>
      </c>
      <c r="W38" s="15"/>
      <c r="X38" s="15"/>
      <c r="Y38" s="15"/>
      <c r="Z38" s="15"/>
      <c r="AA38" s="15"/>
      <c r="AB38" s="15"/>
      <c r="AC38" s="15"/>
      <c r="AD38" s="15"/>
      <c r="AE38" s="15"/>
      <c r="AF38" s="39"/>
    </row>
    <row r="39" spans="1:32" ht="14.25" customHeight="1">
      <c r="A39" s="67">
        <v>34</v>
      </c>
      <c r="B39" s="100"/>
      <c r="C39" s="137"/>
      <c r="D39" s="137"/>
      <c r="E39" s="59"/>
      <c r="F39" s="129" t="str">
        <f>'所属データ'!$G$3</f>
        <v>熊　本</v>
      </c>
      <c r="G39" s="33"/>
      <c r="H39" s="37"/>
      <c r="I39" s="33"/>
      <c r="J39" s="37"/>
      <c r="K39" s="33"/>
      <c r="L39" s="37"/>
      <c r="M39" s="100"/>
      <c r="N39" s="110"/>
      <c r="O39" s="100"/>
      <c r="P39" s="113"/>
      <c r="Q39" s="28">
        <f>'所属データ'!$A$19</f>
        <v>100100</v>
      </c>
      <c r="R39" s="28">
        <f t="shared" si="4"/>
        <v>0</v>
      </c>
      <c r="S39" s="28">
        <f t="shared" si="0"/>
      </c>
      <c r="T39" s="28">
        <f t="shared" si="1"/>
      </c>
      <c r="U39" s="28">
        <f t="shared" si="2"/>
      </c>
      <c r="V39" s="28">
        <f t="shared" si="3"/>
      </c>
      <c r="W39" s="15"/>
      <c r="X39" s="15"/>
      <c r="Y39" s="15"/>
      <c r="Z39" s="15"/>
      <c r="AA39" s="15"/>
      <c r="AB39" s="15"/>
      <c r="AC39" s="15"/>
      <c r="AD39" s="15"/>
      <c r="AE39" s="15"/>
      <c r="AF39" s="39"/>
    </row>
    <row r="40" spans="1:32" ht="14.25" customHeight="1" thickBot="1">
      <c r="A40" s="68">
        <v>35</v>
      </c>
      <c r="B40" s="101"/>
      <c r="C40" s="138"/>
      <c r="D40" s="138"/>
      <c r="E40" s="60"/>
      <c r="F40" s="130" t="str">
        <f>'所属データ'!$G$3</f>
        <v>熊　本</v>
      </c>
      <c r="G40" s="34"/>
      <c r="H40" s="38"/>
      <c r="I40" s="34"/>
      <c r="J40" s="38"/>
      <c r="K40" s="34"/>
      <c r="L40" s="38"/>
      <c r="M40" s="101"/>
      <c r="N40" s="111"/>
      <c r="O40" s="101"/>
      <c r="P40" s="114"/>
      <c r="Q40" s="28">
        <f>'所属データ'!$A$19</f>
        <v>100100</v>
      </c>
      <c r="R40" s="28">
        <f t="shared" si="4"/>
        <v>0</v>
      </c>
      <c r="S40" s="28">
        <f t="shared" si="0"/>
      </c>
      <c r="T40" s="28">
        <f t="shared" si="1"/>
      </c>
      <c r="U40" s="28">
        <f t="shared" si="2"/>
      </c>
      <c r="V40" s="28">
        <f t="shared" si="3"/>
      </c>
      <c r="W40" s="15"/>
      <c r="X40" s="15"/>
      <c r="Y40" s="15"/>
      <c r="Z40" s="15"/>
      <c r="AA40" s="15"/>
      <c r="AB40" s="15"/>
      <c r="AC40" s="15"/>
      <c r="AD40" s="15"/>
      <c r="AE40" s="15"/>
      <c r="AF40" s="39"/>
    </row>
    <row r="41" spans="1:32" ht="14.25" customHeight="1">
      <c r="A41" s="66">
        <v>36</v>
      </c>
      <c r="B41" s="100"/>
      <c r="C41" s="137"/>
      <c r="D41" s="137"/>
      <c r="E41" s="59"/>
      <c r="F41" s="129" t="str">
        <f>'所属データ'!$G$3</f>
        <v>熊　本</v>
      </c>
      <c r="G41" s="33"/>
      <c r="H41" s="37"/>
      <c r="I41" s="33"/>
      <c r="J41" s="37"/>
      <c r="K41" s="33"/>
      <c r="L41" s="37"/>
      <c r="M41" s="100"/>
      <c r="N41" s="110"/>
      <c r="O41" s="100"/>
      <c r="P41" s="113"/>
      <c r="Q41" s="28">
        <f>'所属データ'!$A$19</f>
        <v>100100</v>
      </c>
      <c r="R41" s="28">
        <f t="shared" si="4"/>
        <v>0</v>
      </c>
      <c r="S41" s="28">
        <f t="shared" si="0"/>
      </c>
      <c r="T41" s="28">
        <f t="shared" si="1"/>
      </c>
      <c r="U41" s="28">
        <f t="shared" si="2"/>
      </c>
      <c r="V41" s="28">
        <f t="shared" si="3"/>
      </c>
      <c r="W41" s="15"/>
      <c r="X41" s="15"/>
      <c r="Y41" s="15"/>
      <c r="Z41" s="15"/>
      <c r="AA41" s="15"/>
      <c r="AB41" s="15"/>
      <c r="AC41" s="15"/>
      <c r="AD41" s="15"/>
      <c r="AE41" s="15"/>
      <c r="AF41" s="39"/>
    </row>
    <row r="42" spans="1:32" ht="14.25" customHeight="1">
      <c r="A42" s="67">
        <v>37</v>
      </c>
      <c r="B42" s="100"/>
      <c r="C42" s="137"/>
      <c r="D42" s="137"/>
      <c r="E42" s="59"/>
      <c r="F42" s="129" t="str">
        <f>'所属データ'!$G$3</f>
        <v>熊　本</v>
      </c>
      <c r="G42" s="33"/>
      <c r="H42" s="37"/>
      <c r="I42" s="33"/>
      <c r="J42" s="37"/>
      <c r="K42" s="33"/>
      <c r="L42" s="37"/>
      <c r="M42" s="100"/>
      <c r="N42" s="110"/>
      <c r="O42" s="100"/>
      <c r="P42" s="113"/>
      <c r="Q42" s="28">
        <f>'所属データ'!$A$19</f>
        <v>100100</v>
      </c>
      <c r="R42" s="28">
        <f t="shared" si="4"/>
        <v>0</v>
      </c>
      <c r="S42" s="28">
        <f t="shared" si="0"/>
      </c>
      <c r="T42" s="28">
        <f t="shared" si="1"/>
      </c>
      <c r="U42" s="28">
        <f t="shared" si="2"/>
      </c>
      <c r="V42" s="28">
        <f t="shared" si="3"/>
      </c>
      <c r="W42" s="15"/>
      <c r="X42" s="15"/>
      <c r="Y42" s="15"/>
      <c r="Z42" s="15"/>
      <c r="AA42" s="15"/>
      <c r="AB42" s="15"/>
      <c r="AC42" s="15"/>
      <c r="AD42" s="15"/>
      <c r="AE42" s="15"/>
      <c r="AF42" s="39"/>
    </row>
    <row r="43" spans="1:32" ht="14.25" customHeight="1">
      <c r="A43" s="67">
        <v>38</v>
      </c>
      <c r="B43" s="100"/>
      <c r="C43" s="137"/>
      <c r="D43" s="137"/>
      <c r="E43" s="59"/>
      <c r="F43" s="129" t="str">
        <f>'所属データ'!$G$3</f>
        <v>熊　本</v>
      </c>
      <c r="G43" s="33"/>
      <c r="H43" s="37"/>
      <c r="I43" s="33"/>
      <c r="J43" s="37"/>
      <c r="K43" s="33"/>
      <c r="L43" s="37"/>
      <c r="M43" s="100"/>
      <c r="N43" s="110"/>
      <c r="O43" s="100"/>
      <c r="P43" s="113"/>
      <c r="Q43" s="28">
        <f>'所属データ'!$A$19</f>
        <v>100100</v>
      </c>
      <c r="R43" s="28">
        <f t="shared" si="4"/>
        <v>0</v>
      </c>
      <c r="S43" s="28">
        <f t="shared" si="0"/>
      </c>
      <c r="T43" s="28">
        <f t="shared" si="1"/>
      </c>
      <c r="U43" s="28">
        <f t="shared" si="2"/>
      </c>
      <c r="V43" s="28">
        <f t="shared" si="3"/>
      </c>
      <c r="W43" s="15"/>
      <c r="X43" s="15"/>
      <c r="Y43" s="15"/>
      <c r="Z43" s="15"/>
      <c r="AA43" s="15"/>
      <c r="AB43" s="15"/>
      <c r="AC43" s="15"/>
      <c r="AD43" s="15"/>
      <c r="AE43" s="15"/>
      <c r="AF43" s="39"/>
    </row>
    <row r="44" spans="1:32" ht="14.25" customHeight="1">
      <c r="A44" s="67">
        <v>39</v>
      </c>
      <c r="B44" s="100"/>
      <c r="C44" s="137"/>
      <c r="D44" s="137"/>
      <c r="E44" s="59"/>
      <c r="F44" s="129" t="str">
        <f>'所属データ'!$G$3</f>
        <v>熊　本</v>
      </c>
      <c r="G44" s="33"/>
      <c r="H44" s="37"/>
      <c r="I44" s="33"/>
      <c r="J44" s="37"/>
      <c r="K44" s="33"/>
      <c r="L44" s="37"/>
      <c r="M44" s="100"/>
      <c r="N44" s="110"/>
      <c r="O44" s="100"/>
      <c r="P44" s="113"/>
      <c r="Q44" s="28">
        <f>'所属データ'!$A$19</f>
        <v>100100</v>
      </c>
      <c r="R44" s="28">
        <f t="shared" si="4"/>
        <v>0</v>
      </c>
      <c r="S44" s="28">
        <f t="shared" si="0"/>
      </c>
      <c r="T44" s="28">
        <f t="shared" si="1"/>
      </c>
      <c r="U44" s="28">
        <f t="shared" si="2"/>
      </c>
      <c r="V44" s="28">
        <f t="shared" si="3"/>
      </c>
      <c r="W44" s="15"/>
      <c r="X44" s="15"/>
      <c r="Y44" s="15"/>
      <c r="Z44" s="15"/>
      <c r="AA44" s="15"/>
      <c r="AB44" s="15"/>
      <c r="AC44" s="15"/>
      <c r="AD44" s="15"/>
      <c r="AE44" s="15"/>
      <c r="AF44" s="39"/>
    </row>
    <row r="45" spans="1:32" ht="14.25" customHeight="1" thickBot="1">
      <c r="A45" s="68">
        <v>40</v>
      </c>
      <c r="B45" s="101"/>
      <c r="C45" s="138"/>
      <c r="D45" s="138"/>
      <c r="E45" s="60"/>
      <c r="F45" s="130" t="str">
        <f>'所属データ'!$G$3</f>
        <v>熊　本</v>
      </c>
      <c r="G45" s="34"/>
      <c r="H45" s="38"/>
      <c r="I45" s="34"/>
      <c r="J45" s="38"/>
      <c r="K45" s="34"/>
      <c r="L45" s="38"/>
      <c r="M45" s="101"/>
      <c r="N45" s="111"/>
      <c r="O45" s="101"/>
      <c r="P45" s="114"/>
      <c r="Q45" s="28">
        <f>'所属データ'!$A$19</f>
        <v>100100</v>
      </c>
      <c r="R45" s="28">
        <f t="shared" si="4"/>
        <v>0</v>
      </c>
      <c r="S45" s="28">
        <f t="shared" si="0"/>
      </c>
      <c r="T45" s="28">
        <f t="shared" si="1"/>
      </c>
      <c r="U45" s="28">
        <f t="shared" si="2"/>
      </c>
      <c r="V45" s="28">
        <f t="shared" si="3"/>
      </c>
      <c r="W45" s="15"/>
      <c r="X45" s="15"/>
      <c r="Y45" s="15"/>
      <c r="Z45" s="15"/>
      <c r="AA45" s="15"/>
      <c r="AB45" s="15"/>
      <c r="AC45" s="15"/>
      <c r="AD45" s="15"/>
      <c r="AE45" s="15"/>
      <c r="AF45" s="39"/>
    </row>
    <row r="46" spans="1:32" ht="14.25" customHeight="1">
      <c r="A46" s="66">
        <v>41</v>
      </c>
      <c r="B46" s="100"/>
      <c r="C46" s="137"/>
      <c r="D46" s="137"/>
      <c r="E46" s="59"/>
      <c r="F46" s="129" t="str">
        <f>'所属データ'!$G$3</f>
        <v>熊　本</v>
      </c>
      <c r="G46" s="33"/>
      <c r="H46" s="37"/>
      <c r="I46" s="33"/>
      <c r="J46" s="37"/>
      <c r="K46" s="33"/>
      <c r="L46" s="37"/>
      <c r="M46" s="100"/>
      <c r="N46" s="110"/>
      <c r="O46" s="100"/>
      <c r="P46" s="113"/>
      <c r="Q46" s="28">
        <f>'所属データ'!$A$19</f>
        <v>100100</v>
      </c>
      <c r="R46" s="28">
        <f t="shared" si="4"/>
        <v>0</v>
      </c>
      <c r="S46" s="28">
        <f t="shared" si="0"/>
      </c>
      <c r="T46" s="28">
        <f t="shared" si="1"/>
      </c>
      <c r="U46" s="28">
        <f t="shared" si="2"/>
      </c>
      <c r="V46" s="28">
        <f t="shared" si="3"/>
      </c>
      <c r="W46" s="15"/>
      <c r="X46" s="15"/>
      <c r="Y46" s="15"/>
      <c r="Z46" s="15"/>
      <c r="AA46" s="15"/>
      <c r="AB46" s="15"/>
      <c r="AC46" s="15"/>
      <c r="AD46" s="15"/>
      <c r="AE46" s="15"/>
      <c r="AF46" s="39"/>
    </row>
    <row r="47" spans="1:32" ht="14.25" customHeight="1">
      <c r="A47" s="67">
        <v>42</v>
      </c>
      <c r="B47" s="100"/>
      <c r="C47" s="137"/>
      <c r="D47" s="137"/>
      <c r="E47" s="59"/>
      <c r="F47" s="129" t="str">
        <f>'所属データ'!$G$3</f>
        <v>熊　本</v>
      </c>
      <c r="G47" s="33"/>
      <c r="H47" s="37"/>
      <c r="I47" s="33"/>
      <c r="J47" s="37"/>
      <c r="K47" s="33"/>
      <c r="L47" s="37"/>
      <c r="M47" s="100"/>
      <c r="N47" s="110"/>
      <c r="O47" s="100"/>
      <c r="P47" s="113"/>
      <c r="Q47" s="28">
        <f>'所属データ'!$A$19</f>
        <v>100100</v>
      </c>
      <c r="R47" s="28">
        <f t="shared" si="4"/>
        <v>0</v>
      </c>
      <c r="S47" s="28">
        <f t="shared" si="0"/>
      </c>
      <c r="T47" s="28">
        <f t="shared" si="1"/>
      </c>
      <c r="U47" s="28">
        <f t="shared" si="2"/>
      </c>
      <c r="V47" s="28">
        <f t="shared" si="3"/>
      </c>
      <c r="W47" s="15"/>
      <c r="X47" s="15"/>
      <c r="Y47" s="15"/>
      <c r="Z47" s="15"/>
      <c r="AA47" s="15"/>
      <c r="AB47" s="15"/>
      <c r="AC47" s="15"/>
      <c r="AD47" s="15"/>
      <c r="AE47" s="15"/>
      <c r="AF47" s="39"/>
    </row>
    <row r="48" spans="1:32" ht="14.25" customHeight="1">
      <c r="A48" s="67">
        <v>43</v>
      </c>
      <c r="B48" s="100"/>
      <c r="C48" s="137"/>
      <c r="D48" s="137"/>
      <c r="E48" s="59"/>
      <c r="F48" s="129" t="str">
        <f>'所属データ'!$G$3</f>
        <v>熊　本</v>
      </c>
      <c r="G48" s="33"/>
      <c r="H48" s="37"/>
      <c r="I48" s="33"/>
      <c r="J48" s="37"/>
      <c r="K48" s="33"/>
      <c r="L48" s="37"/>
      <c r="M48" s="100"/>
      <c r="N48" s="110"/>
      <c r="O48" s="100"/>
      <c r="P48" s="113"/>
      <c r="Q48" s="28">
        <f>'所属データ'!$A$19</f>
        <v>100100</v>
      </c>
      <c r="R48" s="28">
        <f t="shared" si="4"/>
        <v>0</v>
      </c>
      <c r="S48" s="28">
        <f t="shared" si="0"/>
      </c>
      <c r="T48" s="28">
        <f t="shared" si="1"/>
      </c>
      <c r="U48" s="28">
        <f t="shared" si="2"/>
      </c>
      <c r="V48" s="28">
        <f t="shared" si="3"/>
      </c>
      <c r="W48" s="15"/>
      <c r="X48" s="15"/>
      <c r="Y48" s="15"/>
      <c r="Z48" s="15"/>
      <c r="AA48" s="15"/>
      <c r="AB48" s="15"/>
      <c r="AC48" s="15"/>
      <c r="AD48" s="15"/>
      <c r="AE48" s="15"/>
      <c r="AF48" s="39"/>
    </row>
    <row r="49" spans="1:32" ht="14.25" customHeight="1">
      <c r="A49" s="67">
        <v>44</v>
      </c>
      <c r="B49" s="100"/>
      <c r="C49" s="137"/>
      <c r="D49" s="137"/>
      <c r="E49" s="59"/>
      <c r="F49" s="129" t="str">
        <f>'所属データ'!$G$3</f>
        <v>熊　本</v>
      </c>
      <c r="G49" s="33"/>
      <c r="H49" s="37"/>
      <c r="I49" s="33"/>
      <c r="J49" s="37"/>
      <c r="K49" s="33"/>
      <c r="L49" s="37"/>
      <c r="M49" s="100"/>
      <c r="N49" s="110"/>
      <c r="O49" s="100"/>
      <c r="P49" s="113"/>
      <c r="Q49" s="28">
        <f>'所属データ'!$A$19</f>
        <v>100100</v>
      </c>
      <c r="R49" s="28">
        <f t="shared" si="4"/>
        <v>0</v>
      </c>
      <c r="S49" s="28">
        <f t="shared" si="0"/>
      </c>
      <c r="T49" s="28">
        <f t="shared" si="1"/>
      </c>
      <c r="U49" s="28">
        <f t="shared" si="2"/>
      </c>
      <c r="V49" s="28">
        <f t="shared" si="3"/>
      </c>
      <c r="W49" s="15"/>
      <c r="X49" s="15"/>
      <c r="Y49" s="15"/>
      <c r="Z49" s="15"/>
      <c r="AA49" s="15"/>
      <c r="AB49" s="15"/>
      <c r="AC49" s="15"/>
      <c r="AD49" s="15"/>
      <c r="AE49" s="15"/>
      <c r="AF49" s="39"/>
    </row>
    <row r="50" spans="1:32" ht="14.25" customHeight="1" thickBot="1">
      <c r="A50" s="68">
        <v>45</v>
      </c>
      <c r="B50" s="101"/>
      <c r="C50" s="138"/>
      <c r="D50" s="138"/>
      <c r="E50" s="60"/>
      <c r="F50" s="130" t="str">
        <f>'所属データ'!$G$3</f>
        <v>熊　本</v>
      </c>
      <c r="G50" s="34"/>
      <c r="H50" s="38"/>
      <c r="I50" s="34"/>
      <c r="J50" s="38"/>
      <c r="K50" s="34"/>
      <c r="L50" s="38"/>
      <c r="M50" s="101"/>
      <c r="N50" s="111"/>
      <c r="O50" s="101"/>
      <c r="P50" s="114"/>
      <c r="Q50" s="28">
        <f>'所属データ'!$A$19</f>
        <v>100100</v>
      </c>
      <c r="R50" s="28">
        <f t="shared" si="4"/>
        <v>0</v>
      </c>
      <c r="S50" s="28">
        <f t="shared" si="0"/>
      </c>
      <c r="T50" s="28">
        <f t="shared" si="1"/>
      </c>
      <c r="U50" s="28">
        <f t="shared" si="2"/>
      </c>
      <c r="V50" s="28">
        <f t="shared" si="3"/>
      </c>
      <c r="W50" s="15"/>
      <c r="X50" s="15"/>
      <c r="Y50" s="15"/>
      <c r="Z50" s="15"/>
      <c r="AA50" s="15"/>
      <c r="AB50" s="15"/>
      <c r="AC50" s="15"/>
      <c r="AD50" s="15"/>
      <c r="AE50" s="15"/>
      <c r="AF50" s="39"/>
    </row>
    <row r="53" spans="2:10" ht="12.75" hidden="1">
      <c r="B53" s="14" t="s">
        <v>33</v>
      </c>
      <c r="C53" s="14" t="s">
        <v>124</v>
      </c>
      <c r="D53" s="14" t="s">
        <v>44</v>
      </c>
      <c r="E53" s="14" t="s">
        <v>57</v>
      </c>
      <c r="G53" s="14" t="s">
        <v>51</v>
      </c>
      <c r="I53" s="14" t="s">
        <v>54</v>
      </c>
      <c r="J53" t="s">
        <v>59</v>
      </c>
    </row>
    <row r="54" spans="2:21" ht="12.75" hidden="1">
      <c r="B54" s="115" t="str">
        <f>IF('所属データ'!$E$3="小学",C54,IF('所属データ'!$E$3="中学",D54,IF('所属データ'!$E$3="高校",E54,IF('所属データ'!$E$3="一般",G54,""))))</f>
        <v>低学年１００ｍ</v>
      </c>
      <c r="C54" s="14" t="s">
        <v>131</v>
      </c>
      <c r="D54" s="14" t="s">
        <v>134</v>
      </c>
      <c r="E54" s="14" t="s">
        <v>137</v>
      </c>
      <c r="G54" s="14" t="s">
        <v>138</v>
      </c>
      <c r="J54" t="s">
        <v>60</v>
      </c>
      <c r="M54" s="28"/>
      <c r="N54" s="28"/>
      <c r="O54" s="28"/>
      <c r="P54" s="28"/>
      <c r="U54" s="14"/>
    </row>
    <row r="55" spans="2:21" ht="12.75" hidden="1">
      <c r="B55" s="115" t="str">
        <f>IF('所属データ'!$E$3="小学",C55,IF('所属データ'!$E$3="中学",D55,IF('所属データ'!$E$3="高校",E55,IF('所属データ'!$E$3="一般",G55,""))))</f>
        <v>高学年１００ｍ</v>
      </c>
      <c r="C55" s="14" t="s">
        <v>132</v>
      </c>
      <c r="D55" s="14" t="s">
        <v>135</v>
      </c>
      <c r="E55" s="14" t="s">
        <v>138</v>
      </c>
      <c r="G55" s="14" t="s">
        <v>139</v>
      </c>
      <c r="J55" t="s">
        <v>61</v>
      </c>
      <c r="M55" s="28"/>
      <c r="N55" s="28"/>
      <c r="O55" s="28"/>
      <c r="P55" s="28"/>
      <c r="U55" s="14"/>
    </row>
    <row r="56" spans="2:21" ht="12.75" hidden="1">
      <c r="B56" s="115" t="str">
        <f>IF('所属データ'!$E$3="小学",C56,IF('所属データ'!$E$3="中学",D56,IF('所属データ'!$E$3="高校",E56,IF('所属データ'!$E$3="一般",G56,""))))</f>
        <v>高学年８００ｍ</v>
      </c>
      <c r="C56" s="14" t="s">
        <v>133</v>
      </c>
      <c r="D56" s="14" t="s">
        <v>136</v>
      </c>
      <c r="E56" s="14" t="s">
        <v>139</v>
      </c>
      <c r="G56" s="14" t="s">
        <v>140</v>
      </c>
      <c r="J56" t="s">
        <v>62</v>
      </c>
      <c r="M56" s="28"/>
      <c r="N56" s="28"/>
      <c r="O56" s="28"/>
      <c r="P56" s="28"/>
      <c r="U56" s="14"/>
    </row>
    <row r="57" spans="2:21" ht="12.75" hidden="1">
      <c r="B57" s="115">
        <f>IF('所属データ'!$E$3="小学",C57,IF('所属データ'!$E$3="中学",D57,IF('所属データ'!$E$3="高校",E57,IF('所属データ'!$E$3="一般",G57,""))))</f>
        <v>0</v>
      </c>
      <c r="D57" s="14" t="s">
        <v>137</v>
      </c>
      <c r="E57" s="14" t="s">
        <v>140</v>
      </c>
      <c r="G57" s="14" t="s">
        <v>141</v>
      </c>
      <c r="J57" t="s">
        <v>63</v>
      </c>
      <c r="M57" s="28"/>
      <c r="N57" s="28"/>
      <c r="O57" s="28"/>
      <c r="P57" s="28"/>
      <c r="U57" s="14"/>
    </row>
    <row r="58" spans="2:21" ht="12.75" hidden="1">
      <c r="B58" s="115">
        <f>IF('所属データ'!$E$3="小学",C58,IF('所属データ'!$E$3="中学",D58,IF('所属データ'!$E$3="高校",E58,IF('所属データ'!$E$3="一般",G58,""))))</f>
        <v>0</v>
      </c>
      <c r="D58" s="14" t="s">
        <v>138</v>
      </c>
      <c r="E58" s="14" t="s">
        <v>141</v>
      </c>
      <c r="G58" s="14" t="s">
        <v>142</v>
      </c>
      <c r="J58" t="s">
        <v>64</v>
      </c>
      <c r="M58" s="28"/>
      <c r="N58" s="28"/>
      <c r="O58" s="28"/>
      <c r="P58" s="28"/>
      <c r="U58" s="14"/>
    </row>
    <row r="59" spans="2:21" ht="12.75" hidden="1">
      <c r="B59" s="115">
        <f>IF('所属データ'!$E$3="小学",C59,IF('所属データ'!$E$3="中学",D59,IF('所属データ'!$E$3="高校",E59,IF('所属データ'!$E$3="一般",G59,""))))</f>
        <v>0</v>
      </c>
      <c r="D59" s="14" t="s">
        <v>139</v>
      </c>
      <c r="E59" s="14" t="s">
        <v>142</v>
      </c>
      <c r="G59" s="14" t="s">
        <v>143</v>
      </c>
      <c r="J59" t="s">
        <v>65</v>
      </c>
      <c r="M59" s="28"/>
      <c r="N59" s="28"/>
      <c r="O59" s="28"/>
      <c r="P59" s="28"/>
      <c r="U59" s="14"/>
    </row>
    <row r="60" spans="2:21" ht="12.75" hidden="1">
      <c r="B60" s="115">
        <f>IF('所属データ'!$E$3="小学",C60,IF('所属データ'!$E$3="中学",D60,IF('所属データ'!$E$3="高校",E60,IF('所属データ'!$E$3="一般",G60,""))))</f>
        <v>0</v>
      </c>
      <c r="D60" s="14" t="s">
        <v>140</v>
      </c>
      <c r="E60" s="14" t="s">
        <v>143</v>
      </c>
      <c r="G60" s="135" t="s">
        <v>144</v>
      </c>
      <c r="J60" t="s">
        <v>66</v>
      </c>
      <c r="M60" s="28"/>
      <c r="N60" s="28"/>
      <c r="O60" s="28"/>
      <c r="P60" s="28"/>
      <c r="U60" s="14"/>
    </row>
    <row r="61" spans="2:21" ht="12.75" hidden="1">
      <c r="B61" s="115">
        <f>IF('所属データ'!$E$3="小学",C61,IF('所属データ'!$E$3="中学",D61,IF('所属データ'!$E$3="高校",E61,IF('所属データ'!$E$3="一般",G61,""))))</f>
        <v>0</v>
      </c>
      <c r="D61" s="14" t="s">
        <v>141</v>
      </c>
      <c r="E61" s="135" t="s">
        <v>144</v>
      </c>
      <c r="G61" s="135" t="s">
        <v>145</v>
      </c>
      <c r="J61" t="s">
        <v>67</v>
      </c>
      <c r="M61" s="28"/>
      <c r="N61" s="28"/>
      <c r="O61" s="28"/>
      <c r="P61" s="28"/>
      <c r="U61" s="14"/>
    </row>
    <row r="62" spans="2:21" ht="12.75" hidden="1">
      <c r="B62" s="115">
        <f>IF('所属データ'!$E$3="小学",C62,IF('所属データ'!$E$3="中学",D62,IF('所属データ'!$E$3="高校",E62,IF('所属データ'!$E$3="一般",G62,""))))</f>
        <v>0</v>
      </c>
      <c r="D62" s="14" t="s">
        <v>142</v>
      </c>
      <c r="E62" s="135" t="s">
        <v>145</v>
      </c>
      <c r="G62" s="135" t="s">
        <v>146</v>
      </c>
      <c r="J62" t="s">
        <v>68</v>
      </c>
      <c r="M62" s="28"/>
      <c r="N62" s="28"/>
      <c r="O62" s="28"/>
      <c r="P62" s="28"/>
      <c r="U62" s="14"/>
    </row>
    <row r="63" spans="2:21" ht="12.75" hidden="1">
      <c r="B63" s="115">
        <f>IF('所属データ'!$E$3="小学",C63,IF('所属データ'!$E$3="中学",D63,IF('所属データ'!$E$3="高校",E63,IF('所属データ'!$E$3="一般",G63,""))))</f>
        <v>0</v>
      </c>
      <c r="D63" s="14" t="s">
        <v>143</v>
      </c>
      <c r="E63" s="135" t="s">
        <v>146</v>
      </c>
      <c r="J63" t="s">
        <v>69</v>
      </c>
      <c r="M63" s="28"/>
      <c r="N63" s="28"/>
      <c r="O63" s="28"/>
      <c r="P63" s="28"/>
      <c r="U63" s="14"/>
    </row>
    <row r="64" spans="2:21" ht="12.75" hidden="1">
      <c r="B64" s="115">
        <f>IF('所属データ'!$E$3="小学",C64,IF('所属データ'!$E$3="中学",D64,IF('所属データ'!$E$3="高校",E64,IF('所属データ'!$E$3="一般",G64,""))))</f>
        <v>0</v>
      </c>
      <c r="D64" s="135" t="s">
        <v>144</v>
      </c>
      <c r="E64" s="135"/>
      <c r="G64" s="135"/>
      <c r="J64" t="s">
        <v>70</v>
      </c>
      <c r="M64" s="28"/>
      <c r="N64" s="28"/>
      <c r="O64" s="28"/>
      <c r="P64" s="28"/>
      <c r="U64" s="14"/>
    </row>
    <row r="65" spans="2:21" ht="12.75" hidden="1">
      <c r="B65" s="115">
        <f>IF('所属データ'!$E$3="小学",C65,IF('所属データ'!$E$3="中学",D65,IF('所属データ'!$E$3="高校",E65,IF('所属データ'!$E$3="一般",G65,""))))</f>
        <v>0</v>
      </c>
      <c r="D65" s="135" t="s">
        <v>145</v>
      </c>
      <c r="E65" s="135"/>
      <c r="G65" s="135"/>
      <c r="J65" t="s">
        <v>71</v>
      </c>
      <c r="M65" s="28"/>
      <c r="N65" s="28"/>
      <c r="O65" s="28"/>
      <c r="P65" s="28"/>
      <c r="U65" s="14"/>
    </row>
    <row r="66" spans="2:21" ht="12.75" hidden="1">
      <c r="B66" s="115">
        <f>IF('所属データ'!$E$3="小学",C66,IF('所属データ'!$E$3="中学",D66,IF('所属データ'!$E$3="高校",E66,IF('所属データ'!$E$3="一般",G66,""))))</f>
        <v>0</v>
      </c>
      <c r="D66" s="135" t="s">
        <v>146</v>
      </c>
      <c r="E66" s="135"/>
      <c r="G66" s="135"/>
      <c r="J66" t="s">
        <v>72</v>
      </c>
      <c r="M66" s="28"/>
      <c r="N66" s="28"/>
      <c r="O66" s="28"/>
      <c r="P66" s="28"/>
      <c r="U66" s="14"/>
    </row>
    <row r="67" spans="2:21" ht="12.75" hidden="1">
      <c r="B67" s="115">
        <f>IF('所属データ'!$E$3="小学",C67,IF('所属データ'!$E$3="中学",D67,IF('所属データ'!$E$3="高校",E67,IF('所属データ'!$E$3="一般",G67,""))))</f>
        <v>0</v>
      </c>
      <c r="C67" s="135"/>
      <c r="D67" s="135"/>
      <c r="E67" s="135" t="s">
        <v>115</v>
      </c>
      <c r="G67" s="135" t="s">
        <v>115</v>
      </c>
      <c r="J67" t="s">
        <v>73</v>
      </c>
      <c r="M67" s="28"/>
      <c r="N67" s="28"/>
      <c r="O67" s="28"/>
      <c r="P67" s="28"/>
      <c r="U67" s="14"/>
    </row>
    <row r="68" spans="2:21" ht="12.75" hidden="1">
      <c r="B68" s="115">
        <f>IF('所属データ'!$E$3="小学",C68,IF('所属データ'!$E$3="中学",D68,IF('所属データ'!$E$3="高校",E68,IF('所属データ'!$E$3="一般",G68,""))))</f>
        <v>0</v>
      </c>
      <c r="C68" s="135"/>
      <c r="D68" s="135" t="s">
        <v>115</v>
      </c>
      <c r="E68" s="135" t="s">
        <v>115</v>
      </c>
      <c r="G68" s="135" t="s">
        <v>115</v>
      </c>
      <c r="J68" t="s">
        <v>74</v>
      </c>
      <c r="M68" s="28"/>
      <c r="N68" s="28"/>
      <c r="O68" s="28"/>
      <c r="P68" s="28"/>
      <c r="U68" s="14"/>
    </row>
    <row r="69" spans="2:21" ht="12.75" hidden="1">
      <c r="B69" s="115">
        <f>IF('所属データ'!$E$3="小学",C69,IF('所属データ'!$E$3="中学",D69,IF('所属データ'!$E$3="高校",E69,IF('所属データ'!$E$3="一般",G69,""))))</f>
        <v>0</v>
      </c>
      <c r="C69" s="135"/>
      <c r="D69" s="135" t="s">
        <v>115</v>
      </c>
      <c r="E69" s="135" t="s">
        <v>115</v>
      </c>
      <c r="G69" s="135" t="s">
        <v>115</v>
      </c>
      <c r="J69" t="s">
        <v>75</v>
      </c>
      <c r="M69" s="28"/>
      <c r="N69" s="28"/>
      <c r="O69" s="28"/>
      <c r="P69" s="28"/>
      <c r="U69" s="14"/>
    </row>
    <row r="70" spans="2:21" ht="12.75" hidden="1">
      <c r="B70" s="115"/>
      <c r="C70" s="14" t="s">
        <v>111</v>
      </c>
      <c r="E70" s="17"/>
      <c r="G70" s="72"/>
      <c r="J70" t="s">
        <v>76</v>
      </c>
      <c r="K70" s="28"/>
      <c r="L70" s="28"/>
      <c r="M70" s="28"/>
      <c r="N70" s="28"/>
      <c r="O70" s="28"/>
      <c r="P70" s="28"/>
      <c r="T70" s="14"/>
      <c r="U70" s="14"/>
    </row>
    <row r="71" spans="2:21" ht="12.75" hidden="1">
      <c r="B71" s="115"/>
      <c r="C71" s="14" t="s">
        <v>111</v>
      </c>
      <c r="E71" s="17"/>
      <c r="G71" s="72"/>
      <c r="J71" t="s">
        <v>77</v>
      </c>
      <c r="K71" s="28"/>
      <c r="L71" s="28"/>
      <c r="M71" s="28"/>
      <c r="N71" s="28"/>
      <c r="O71" s="28"/>
      <c r="P71" s="28"/>
      <c r="T71" s="14"/>
      <c r="U71" s="14"/>
    </row>
    <row r="72" spans="2:21" ht="12.75" hidden="1">
      <c r="B72" s="115"/>
      <c r="J72" t="s">
        <v>78</v>
      </c>
      <c r="K72" s="28"/>
      <c r="L72" s="28"/>
      <c r="M72" s="28"/>
      <c r="N72" s="28"/>
      <c r="O72" s="28"/>
      <c r="P72" s="28"/>
      <c r="T72" s="14"/>
      <c r="U72" s="14"/>
    </row>
    <row r="73" spans="2:10" ht="12.75" hidden="1">
      <c r="B73" s="115"/>
      <c r="J73" t="s">
        <v>79</v>
      </c>
    </row>
    <row r="74" spans="2:10" ht="12.75" hidden="1">
      <c r="B74" s="115"/>
      <c r="C74" s="17"/>
      <c r="D74" s="17"/>
      <c r="J74" t="s">
        <v>80</v>
      </c>
    </row>
    <row r="75" spans="2:10" ht="12.75" hidden="1">
      <c r="B75" s="115"/>
      <c r="J75" t="s">
        <v>81</v>
      </c>
    </row>
    <row r="76" spans="2:10" ht="12.75" hidden="1">
      <c r="B76" s="115"/>
      <c r="J76" t="s">
        <v>82</v>
      </c>
    </row>
    <row r="77" spans="2:10" ht="12.75" hidden="1">
      <c r="B77" s="115"/>
      <c r="J77" t="s">
        <v>83</v>
      </c>
    </row>
    <row r="78" spans="2:10" ht="12.75" hidden="1">
      <c r="B78" s="115"/>
      <c r="J78" t="s">
        <v>84</v>
      </c>
    </row>
    <row r="79" spans="2:10" ht="12.75" hidden="1">
      <c r="B79" s="115"/>
      <c r="J79" t="s">
        <v>85</v>
      </c>
    </row>
    <row r="80" spans="2:10" ht="12.75" hidden="1">
      <c r="B80" s="115"/>
      <c r="J80" t="s">
        <v>86</v>
      </c>
    </row>
    <row r="81" ht="12.75" hidden="1">
      <c r="J81" t="s">
        <v>87</v>
      </c>
    </row>
    <row r="82" ht="12.75" hidden="1">
      <c r="J82" t="s">
        <v>88</v>
      </c>
    </row>
    <row r="83" ht="12.75" hidden="1">
      <c r="J83" t="s">
        <v>89</v>
      </c>
    </row>
    <row r="84" ht="12.75" hidden="1">
      <c r="J84" t="s">
        <v>90</v>
      </c>
    </row>
    <row r="85" ht="12.75" hidden="1">
      <c r="J85" t="s">
        <v>91</v>
      </c>
    </row>
    <row r="86" ht="12.75" hidden="1">
      <c r="J86" t="s">
        <v>92</v>
      </c>
    </row>
    <row r="87" ht="12.75" hidden="1">
      <c r="J87" t="s">
        <v>93</v>
      </c>
    </row>
    <row r="88" ht="12.75" hidden="1">
      <c r="J88" t="s">
        <v>94</v>
      </c>
    </row>
    <row r="89" ht="12.75" hidden="1">
      <c r="J89" t="s">
        <v>95</v>
      </c>
    </row>
    <row r="90" ht="12.75" hidden="1">
      <c r="J90" t="s">
        <v>96</v>
      </c>
    </row>
    <row r="91" ht="12.75" hidden="1">
      <c r="J91" t="s">
        <v>97</v>
      </c>
    </row>
    <row r="92" ht="12.75" hidden="1">
      <c r="J92" t="s">
        <v>98</v>
      </c>
    </row>
    <row r="93" ht="12.75" hidden="1">
      <c r="J93" t="s">
        <v>99</v>
      </c>
    </row>
    <row r="94" ht="12.75" hidden="1">
      <c r="J94" t="s">
        <v>100</v>
      </c>
    </row>
    <row r="95" ht="12.75" hidden="1">
      <c r="J95" t="s">
        <v>101</v>
      </c>
    </row>
    <row r="96" ht="12.75" hidden="1">
      <c r="J96" t="s">
        <v>102</v>
      </c>
    </row>
    <row r="97" ht="12.75" hidden="1">
      <c r="J97" t="s">
        <v>103</v>
      </c>
    </row>
    <row r="98" ht="12.75" hidden="1">
      <c r="J98" t="s">
        <v>104</v>
      </c>
    </row>
    <row r="99" ht="12.75" hidden="1">
      <c r="J99" t="s">
        <v>105</v>
      </c>
    </row>
    <row r="100" ht="12.75" hidden="1"/>
  </sheetData>
  <sheetProtection sheet="1" selectLockedCells="1"/>
  <mergeCells count="12">
    <mergeCell ref="A4:A5"/>
    <mergeCell ref="B4:B5"/>
    <mergeCell ref="G4:H4"/>
    <mergeCell ref="A1:B2"/>
    <mergeCell ref="A3:C3"/>
    <mergeCell ref="C2:F2"/>
    <mergeCell ref="M3:P3"/>
    <mergeCell ref="I4:J4"/>
    <mergeCell ref="E4:E5"/>
    <mergeCell ref="M4:P4"/>
    <mergeCell ref="F4:F5"/>
    <mergeCell ref="K4:L4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  <dataValidation type="list" allowBlank="1" showInputMessage="1" showErrorMessage="1" sqref="G6:G50 I6:I50 K6:K50">
      <formula1>$B$54:$B$69</formula1>
    </dataValidation>
    <dataValidation type="list" allowBlank="1" showErrorMessage="1" error="参加するチームの学年を入力してください。共通はどの学年も参加可能です。" imeMode="off" sqref="M5:P5">
      <formula1>$I$53:$I$57</formula1>
    </dataValidation>
  </dataValidations>
  <printOptions horizontalCentered="1"/>
  <pageMargins left="0.2755905511811024" right="0.1968503937007874" top="0.7480314960629921" bottom="0.31496062992125984" header="0.3937007874015748" footer="0.5118110236220472"/>
  <pageSetup horizontalDpi="300" verticalDpi="3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D11" sqref="D11"/>
    </sheetView>
  </sheetViews>
  <sheetFormatPr defaultColWidth="9.00390625" defaultRowHeight="13.5"/>
  <cols>
    <col min="1" max="1" width="2.75390625" style="14" customWidth="1"/>
    <col min="2" max="2" width="7.125" style="14" customWidth="1"/>
    <col min="3" max="3" width="15.75390625" style="14" customWidth="1"/>
    <col min="4" max="4" width="14.625" style="14" customWidth="1"/>
    <col min="5" max="5" width="3.50390625" style="14" customWidth="1"/>
    <col min="6" max="6" width="6.375" style="14" customWidth="1"/>
    <col min="7" max="7" width="8.75390625" style="14" customWidth="1"/>
    <col min="8" max="8" width="6.25390625" style="14" customWidth="1"/>
    <col min="9" max="9" width="8.75390625" style="14" customWidth="1"/>
    <col min="10" max="10" width="6.25390625" style="14" customWidth="1"/>
    <col min="11" max="11" width="8.75390625" style="14" hidden="1" customWidth="1"/>
    <col min="12" max="12" width="6.25390625" style="14" hidden="1" customWidth="1"/>
    <col min="13" max="16" width="4.75390625" style="14" hidden="1" customWidth="1"/>
    <col min="17" max="17" width="7.625" style="28" hidden="1" customWidth="1"/>
    <col min="18" max="18" width="5.50390625" style="28" hidden="1" customWidth="1"/>
    <col min="19" max="20" width="6.875" style="28" hidden="1" customWidth="1"/>
    <col min="21" max="21" width="8.125" style="28" hidden="1" customWidth="1"/>
    <col min="22" max="22" width="10.00390625" style="14" hidden="1" customWidth="1"/>
    <col min="23" max="23" width="9.50390625" style="14" hidden="1" customWidth="1"/>
    <col min="24" max="24" width="6.75390625" style="14" hidden="1" customWidth="1"/>
    <col min="25" max="30" width="10.25390625" style="14" hidden="1" customWidth="1"/>
    <col min="31" max="31" width="0" style="14" hidden="1" customWidth="1"/>
    <col min="32" max="32" width="10.00390625" style="14" customWidth="1"/>
    <col min="33" max="16384" width="9.00390625" style="14" customWidth="1"/>
  </cols>
  <sheetData>
    <row r="1" spans="1:37" ht="14.25" customHeight="1">
      <c r="A1" s="201" t="s">
        <v>147</v>
      </c>
      <c r="B1" s="202"/>
      <c r="C1" s="153" t="s">
        <v>130</v>
      </c>
      <c r="D1" s="104"/>
      <c r="E1" s="103"/>
      <c r="F1" s="103"/>
      <c r="G1" s="35"/>
      <c r="I1" s="36" t="str">
        <f>"所属長名：  "&amp;'所属データ'!$C$6&amp;"　　"</f>
        <v>所属長名：  　　</v>
      </c>
      <c r="J1" s="36"/>
      <c r="K1" s="36"/>
      <c r="L1" s="36"/>
      <c r="M1" s="36"/>
      <c r="S1" s="77"/>
      <c r="T1" s="29"/>
      <c r="U1" s="18" t="s">
        <v>3</v>
      </c>
      <c r="V1" s="18" t="s">
        <v>4</v>
      </c>
      <c r="W1" s="18" t="s">
        <v>5</v>
      </c>
      <c r="X1" s="18" t="s">
        <v>6</v>
      </c>
      <c r="Y1" s="18" t="s">
        <v>7</v>
      </c>
      <c r="Z1" s="18" t="s">
        <v>8</v>
      </c>
      <c r="AA1" s="18" t="s">
        <v>9</v>
      </c>
      <c r="AB1" s="18" t="s">
        <v>10</v>
      </c>
      <c r="AC1" s="18" t="s">
        <v>11</v>
      </c>
      <c r="AD1" s="18" t="s">
        <v>12</v>
      </c>
      <c r="AE1" s="19"/>
      <c r="AF1" s="19"/>
      <c r="AG1" s="19"/>
      <c r="AH1" s="19"/>
      <c r="AI1" s="19"/>
      <c r="AJ1" s="19"/>
      <c r="AK1" s="19"/>
    </row>
    <row r="2" spans="1:37" ht="14.25" customHeight="1" thickBot="1">
      <c r="A2" s="203"/>
      <c r="B2" s="204"/>
      <c r="C2" s="210" t="str">
        <f>"所属名："&amp;'所属データ'!$C$3</f>
        <v>所属名：</v>
      </c>
      <c r="D2" s="211"/>
      <c r="E2" s="212"/>
      <c r="F2" s="212"/>
      <c r="G2" s="35"/>
      <c r="I2" s="36" t="str">
        <f>"監督名："&amp;'所属データ'!$E$6</f>
        <v>監督名：</v>
      </c>
      <c r="N2" s="76">
        <f>IF(COUNTA(N6:N50)&gt;6,"ﾘﾚｰ人数ｵｰﾊﾞｰ","")</f>
      </c>
      <c r="O2" s="76"/>
      <c r="P2" s="76">
        <f>IF(COUNTA(P6:P50)&gt;6,"ﾘﾚｰ人数ｵｰﾊﾞｰ","")</f>
      </c>
      <c r="S2" s="27"/>
      <c r="T2" s="28">
        <f>IF(COUNTA(M6:M50)&gt;0,'所属データ'!$E$3&amp;M5,0)</f>
        <v>0</v>
      </c>
      <c r="U2" s="15">
        <f>'所属データ'!$A$19/100+434000</f>
        <v>435001</v>
      </c>
      <c r="V2" s="15">
        <f>'所属データ'!$C$3</f>
        <v>0</v>
      </c>
      <c r="Y2" s="14">
        <f>IF(ISERROR(SMALL($S$6:$S$50,1)),"",SMALL($S$6:$S$50,1))</f>
      </c>
      <c r="Z2" s="14">
        <f>IF(ISERROR(SMALL($S$6:$S$50,2)),"",SMALL($S$6:$S$50,2))</f>
      </c>
      <c r="AA2" s="14">
        <f>IF(ISERROR(SMALL($S$6:$S$50,3)),"",SMALL($S$6:$S$50,3))</f>
      </c>
      <c r="AB2" s="14">
        <f>IF(ISERROR(SMALL($S$6:$S$50,4)),"",SMALL($S$6:$S$50,4))</f>
      </c>
      <c r="AC2" s="14">
        <f>IF(ISERROR(SMALL($S$6:$S$50,5)),"",SMALL($S$6:$S$50,5))</f>
      </c>
      <c r="AD2" s="14">
        <f>IF(ISERROR(SMALL($S$6:$S$50,6)),"",SMALL($S$6:$S$50,6))</f>
      </c>
      <c r="AE2" s="19"/>
      <c r="AF2" s="19"/>
      <c r="AG2" s="19"/>
      <c r="AH2" s="19"/>
      <c r="AI2" s="19"/>
      <c r="AJ2" s="19"/>
      <c r="AK2" s="19"/>
    </row>
    <row r="3" spans="1:37" ht="14.25" customHeight="1" thickBot="1">
      <c r="A3" s="205"/>
      <c r="B3" s="205"/>
      <c r="C3" s="205"/>
      <c r="D3" s="136"/>
      <c r="E3" s="28"/>
      <c r="F3" s="28"/>
      <c r="G3" s="28"/>
      <c r="H3" s="75"/>
      <c r="I3" s="28"/>
      <c r="M3" s="191" t="s">
        <v>56</v>
      </c>
      <c r="N3" s="192"/>
      <c r="O3" s="192"/>
      <c r="P3" s="193"/>
      <c r="Q3" s="28" t="s">
        <v>13</v>
      </c>
      <c r="T3" s="28">
        <f>IF(COUNTA(N6:N50)&gt;0,'所属データ'!$E$3&amp;N5,0)</f>
        <v>0</v>
      </c>
      <c r="U3" s="15">
        <f>'所属データ'!$A$19/100+435000</f>
        <v>436001</v>
      </c>
      <c r="V3" s="15">
        <f>'所属データ'!$C$3</f>
        <v>0</v>
      </c>
      <c r="Y3" s="14">
        <f>IF(ISERROR(SMALL($T$6:$T$50,1)),"",SMALL($T$6:$T$50,1))</f>
      </c>
      <c r="Z3" s="14">
        <f>IF(ISERROR(SMALL($T$6:$T$50,2)),"",SMALL($T$6:$T$50,2))</f>
      </c>
      <c r="AA3" s="14">
        <f>IF(ISERROR(SMALL($T$6:$T$50,3)),"",SMALL($T$6:$T$50,3))</f>
      </c>
      <c r="AB3" s="14">
        <f>IF(ISERROR(SMALL($T$6:$T$50,4)),"",SMALL($T$6:$T$50,4))</f>
      </c>
      <c r="AC3" s="14">
        <f>IF(ISERROR(SMALL($T$6:$T$50,5)),"",SMALL($T$6:$T$50,5))</f>
      </c>
      <c r="AD3" s="14">
        <f>IF(ISERROR(SMALL($T$6:$T$50,6)),"",SMALL($T$6:$T$50,6))</f>
      </c>
      <c r="AE3" s="20"/>
      <c r="AF3" s="19"/>
      <c r="AG3" s="19"/>
      <c r="AH3" s="19"/>
      <c r="AI3" s="19"/>
      <c r="AJ3" s="19"/>
      <c r="AK3" s="19"/>
    </row>
    <row r="4" spans="1:37" ht="12" customHeight="1">
      <c r="A4" s="206" t="s">
        <v>14</v>
      </c>
      <c r="B4" s="208" t="s">
        <v>32</v>
      </c>
      <c r="C4" s="48" t="s">
        <v>19</v>
      </c>
      <c r="D4" s="48" t="s">
        <v>114</v>
      </c>
      <c r="E4" s="213" t="s">
        <v>22</v>
      </c>
      <c r="F4" s="197" t="s">
        <v>107</v>
      </c>
      <c r="G4" s="199" t="s">
        <v>34</v>
      </c>
      <c r="H4" s="200"/>
      <c r="I4" s="199" t="s">
        <v>52</v>
      </c>
      <c r="J4" s="200"/>
      <c r="K4" s="199" t="s">
        <v>53</v>
      </c>
      <c r="L4" s="200"/>
      <c r="M4" s="194" t="s">
        <v>123</v>
      </c>
      <c r="N4" s="195"/>
      <c r="O4" s="195"/>
      <c r="P4" s="196"/>
      <c r="Q4" s="29"/>
      <c r="R4" s="29"/>
      <c r="T4" s="28">
        <f>IF(COUNTA(O6:O50)&gt;0,'所属データ'!$E$3&amp;O5,0)</f>
        <v>0</v>
      </c>
      <c r="U4" s="15">
        <f>'所属データ'!$A$19/100+436000</f>
        <v>437001</v>
      </c>
      <c r="V4" s="15">
        <f>'所属データ'!$C$3</f>
        <v>0</v>
      </c>
      <c r="Y4" s="14">
        <f>IF(ISERROR(SMALL($U$6:$U$50,1)),"",SMALL($U$6:$U$50,1))</f>
      </c>
      <c r="Z4" s="14">
        <f>IF(ISERROR(SMALL($U$6:$U$50,2)),"",SMALL($U$6:$U$50,2))</f>
      </c>
      <c r="AA4" s="14">
        <f>IF(ISERROR(SMALL($U$6:$U$50,3)),"",SMALL($U$6:$U$50,3))</f>
      </c>
      <c r="AB4" s="14">
        <f>IF(ISERROR(SMALL($U$6:$U$50,4)),"",SMALL($U$6:$U$50,4))</f>
      </c>
      <c r="AC4" s="14">
        <f>IF(ISERROR(SMALL($U$6:$U$50,5)),"",SMALL($U$6:$U$50,5))</f>
      </c>
      <c r="AD4" s="14">
        <f>IF(ISERROR(SMALL($U$6:$U$50,6)),"",SMALL($U$6:$U$50,6))</f>
      </c>
      <c r="AE4" s="21"/>
      <c r="AF4" s="19"/>
      <c r="AG4" s="19"/>
      <c r="AH4" s="19"/>
      <c r="AI4" s="19"/>
      <c r="AJ4" s="19"/>
      <c r="AK4" s="19"/>
    </row>
    <row r="5" spans="1:37" ht="13.5" customHeight="1" thickBot="1">
      <c r="A5" s="207"/>
      <c r="B5" s="209"/>
      <c r="C5" s="49" t="s">
        <v>116</v>
      </c>
      <c r="D5" s="49" t="s">
        <v>113</v>
      </c>
      <c r="E5" s="214"/>
      <c r="F5" s="198"/>
      <c r="G5" s="50" t="s">
        <v>24</v>
      </c>
      <c r="H5" s="51" t="s">
        <v>25</v>
      </c>
      <c r="I5" s="50" t="s">
        <v>24</v>
      </c>
      <c r="J5" s="51" t="s">
        <v>25</v>
      </c>
      <c r="K5" s="50" t="s">
        <v>24</v>
      </c>
      <c r="L5" s="51" t="s">
        <v>25</v>
      </c>
      <c r="M5" s="105"/>
      <c r="N5" s="105"/>
      <c r="O5" s="108"/>
      <c r="P5" s="107"/>
      <c r="Q5" s="29">
        <f>COUNTA(C6:C50)</f>
        <v>0</v>
      </c>
      <c r="R5" s="29"/>
      <c r="T5" s="28">
        <f>IF(COUNTA(P6:P50)&gt;0,'所属データ'!$E$3&amp;P5,0)</f>
        <v>0</v>
      </c>
      <c r="U5" s="15">
        <f>'所属データ'!$A$19/100+437000</f>
        <v>438001</v>
      </c>
      <c r="V5" s="15">
        <f>'所属データ'!$C$3</f>
        <v>0</v>
      </c>
      <c r="Y5" s="14">
        <f>IF(ISERROR(SMALL($V$6:$V$50,1)),"",SMALL($V$6:$V$50,1))</f>
      </c>
      <c r="Z5" s="14">
        <f>IF(ISERROR(SMALL($V$6:$V$50,2)),"",SMALL($V$6:$V$50,2))</f>
      </c>
      <c r="AA5" s="14">
        <f>IF(ISERROR(SMALL($V$6:$V$50,3)),"",SMALL($V$6:$V$50,3))</f>
      </c>
      <c r="AB5" s="14">
        <f>IF(ISERROR(SMALL($V$6:$V$50,4)),"",SMALL($V$6:$V$50,4))</f>
      </c>
      <c r="AC5" s="14">
        <f>IF(ISERROR(SMALL($V$6:$V$50,5)),"",SMALL($V$6:$V$50,5))</f>
      </c>
      <c r="AD5" s="14">
        <f>IF(ISERROR(SMALL($V$6:$V$50,6)),"",SMALL($V$6:$V$50,6))</f>
      </c>
      <c r="AE5" s="19"/>
      <c r="AF5" s="19"/>
      <c r="AG5" s="19"/>
      <c r="AH5" s="19"/>
      <c r="AI5" s="19"/>
      <c r="AJ5" s="19"/>
      <c r="AK5" s="19"/>
    </row>
    <row r="6" spans="1:37" ht="14.25" customHeight="1">
      <c r="A6" s="69">
        <v>1</v>
      </c>
      <c r="B6" s="142"/>
      <c r="C6" s="145"/>
      <c r="D6" s="149"/>
      <c r="E6" s="61"/>
      <c r="F6" s="132" t="str">
        <f>'所属データ'!$G$3</f>
        <v>熊　本</v>
      </c>
      <c r="G6" s="52"/>
      <c r="H6" s="53"/>
      <c r="I6" s="52"/>
      <c r="J6" s="53"/>
      <c r="K6" s="52"/>
      <c r="L6" s="53"/>
      <c r="M6" s="125"/>
      <c r="N6" s="116"/>
      <c r="O6" s="117"/>
      <c r="P6" s="118"/>
      <c r="Q6" s="28">
        <f>'所属データ'!$A$19</f>
        <v>100100</v>
      </c>
      <c r="R6" s="28">
        <f>COUNTA(G6,I6,K6)</f>
        <v>0</v>
      </c>
      <c r="S6" s="28">
        <f aca="true" t="shared" si="0" ref="S6:S50">IF(M6="","",Q6*1000+20000+A6)</f>
      </c>
      <c r="T6" s="28">
        <f aca="true" t="shared" si="1" ref="T6:T50">IF(N6="","",Q6*1000+20000+A6)</f>
      </c>
      <c r="U6" s="28">
        <f>IF(O6="","",Q6*1000+20000+A6)</f>
      </c>
      <c r="V6" s="28">
        <f>IF(P6="","",Q6*1000+20000+A6)</f>
      </c>
      <c r="AE6" s="15"/>
      <c r="AF6" s="39"/>
      <c r="AG6" s="19"/>
      <c r="AH6" s="19"/>
      <c r="AI6" s="19"/>
      <c r="AJ6" s="19"/>
      <c r="AK6" s="19"/>
    </row>
    <row r="7" spans="1:23" ht="14.25" customHeight="1">
      <c r="A7" s="70">
        <v>2</v>
      </c>
      <c r="B7" s="143"/>
      <c r="C7" s="146"/>
      <c r="D7" s="150"/>
      <c r="E7" s="62"/>
      <c r="F7" s="133" t="str">
        <f>'所属データ'!$G$3</f>
        <v>熊　本</v>
      </c>
      <c r="G7" s="54"/>
      <c r="H7" s="55"/>
      <c r="I7" s="54"/>
      <c r="J7" s="55"/>
      <c r="K7" s="54"/>
      <c r="L7" s="55"/>
      <c r="M7" s="126"/>
      <c r="N7" s="119"/>
      <c r="O7" s="120"/>
      <c r="P7" s="121"/>
      <c r="Q7" s="28">
        <f>'所属データ'!$A$19</f>
        <v>100100</v>
      </c>
      <c r="R7" s="28">
        <f aca="true" t="shared" si="2" ref="R7:R50">COUNTA(G7,I7,K7)</f>
        <v>0</v>
      </c>
      <c r="S7" s="28">
        <f t="shared" si="0"/>
      </c>
      <c r="T7" s="28">
        <f t="shared" si="1"/>
      </c>
      <c r="U7" s="28">
        <f aca="true" t="shared" si="3" ref="U7:U50">IF(O7="","",Q7*1000+20000+A7)</f>
      </c>
      <c r="V7" s="28">
        <f aca="true" t="shared" si="4" ref="V7:V50">IF(P7="","",Q7*1000+20000+A7)</f>
      </c>
      <c r="W7" s="19"/>
    </row>
    <row r="8" spans="1:33" ht="14.25" customHeight="1">
      <c r="A8" s="70">
        <v>3</v>
      </c>
      <c r="B8" s="143"/>
      <c r="C8" s="146"/>
      <c r="D8" s="150"/>
      <c r="E8" s="62"/>
      <c r="F8" s="133" t="str">
        <f>'所属データ'!$G$3</f>
        <v>熊　本</v>
      </c>
      <c r="G8" s="54"/>
      <c r="H8" s="55"/>
      <c r="I8" s="54"/>
      <c r="J8" s="55"/>
      <c r="K8" s="54"/>
      <c r="L8" s="55"/>
      <c r="M8" s="126"/>
      <c r="N8" s="119"/>
      <c r="O8" s="120"/>
      <c r="P8" s="121"/>
      <c r="Q8" s="28">
        <f>'所属データ'!$A$19</f>
        <v>100100</v>
      </c>
      <c r="R8" s="28">
        <f t="shared" si="2"/>
        <v>0</v>
      </c>
      <c r="S8" s="28">
        <f t="shared" si="0"/>
      </c>
      <c r="T8" s="28">
        <f t="shared" si="1"/>
      </c>
      <c r="U8" s="28">
        <f t="shared" si="3"/>
      </c>
      <c r="V8" s="28">
        <f t="shared" si="4"/>
      </c>
      <c r="W8" s="15"/>
      <c r="X8" s="15"/>
      <c r="Y8" s="15"/>
      <c r="Z8" s="15"/>
      <c r="AA8" s="15"/>
      <c r="AB8" s="15"/>
      <c r="AC8" s="15"/>
      <c r="AD8" s="15"/>
      <c r="AE8" s="15"/>
      <c r="AF8" s="39"/>
      <c r="AG8" s="19"/>
    </row>
    <row r="9" spans="1:33" ht="14.25" customHeight="1">
      <c r="A9" s="70">
        <v>4</v>
      </c>
      <c r="B9" s="143"/>
      <c r="C9" s="146"/>
      <c r="D9" s="150"/>
      <c r="E9" s="62"/>
      <c r="F9" s="133" t="str">
        <f>'所属データ'!$G$3</f>
        <v>熊　本</v>
      </c>
      <c r="G9" s="54"/>
      <c r="H9" s="55"/>
      <c r="I9" s="54"/>
      <c r="J9" s="55"/>
      <c r="K9" s="54"/>
      <c r="L9" s="55"/>
      <c r="M9" s="126"/>
      <c r="N9" s="119"/>
      <c r="O9" s="120"/>
      <c r="P9" s="121"/>
      <c r="Q9" s="28">
        <f>'所属データ'!$A$19</f>
        <v>100100</v>
      </c>
      <c r="R9" s="28">
        <f t="shared" si="2"/>
        <v>0</v>
      </c>
      <c r="S9" s="28">
        <f t="shared" si="0"/>
      </c>
      <c r="T9" s="28">
        <f t="shared" si="1"/>
      </c>
      <c r="U9" s="28">
        <f t="shared" si="3"/>
      </c>
      <c r="V9" s="28">
        <f t="shared" si="4"/>
      </c>
      <c r="W9" s="15"/>
      <c r="X9" s="15"/>
      <c r="Y9" s="15"/>
      <c r="Z9" s="15"/>
      <c r="AA9" s="15"/>
      <c r="AB9" s="15"/>
      <c r="AC9" s="15"/>
      <c r="AD9" s="15"/>
      <c r="AE9" s="15"/>
      <c r="AF9" s="39"/>
      <c r="AG9" s="19"/>
    </row>
    <row r="10" spans="1:33" ht="14.25" customHeight="1" thickBot="1">
      <c r="A10" s="71">
        <v>5</v>
      </c>
      <c r="B10" s="144"/>
      <c r="C10" s="147"/>
      <c r="D10" s="148"/>
      <c r="E10" s="63"/>
      <c r="F10" s="134" t="str">
        <f>'所属データ'!$G$3</f>
        <v>熊　本</v>
      </c>
      <c r="G10" s="56"/>
      <c r="H10" s="57"/>
      <c r="I10" s="56"/>
      <c r="J10" s="57"/>
      <c r="K10" s="56"/>
      <c r="L10" s="57"/>
      <c r="M10" s="127"/>
      <c r="N10" s="122"/>
      <c r="O10" s="123"/>
      <c r="P10" s="124"/>
      <c r="Q10" s="28">
        <f>'所属データ'!$A$19</f>
        <v>100100</v>
      </c>
      <c r="R10" s="28">
        <f t="shared" si="2"/>
        <v>0</v>
      </c>
      <c r="S10" s="28">
        <f t="shared" si="0"/>
      </c>
      <c r="T10" s="28">
        <f t="shared" si="1"/>
      </c>
      <c r="U10" s="28">
        <f t="shared" si="3"/>
      </c>
      <c r="V10" s="28">
        <f t="shared" si="4"/>
      </c>
      <c r="W10" s="15"/>
      <c r="X10" s="15"/>
      <c r="Y10" s="15"/>
      <c r="Z10" s="15"/>
      <c r="AA10" s="15"/>
      <c r="AB10" s="15"/>
      <c r="AC10" s="15"/>
      <c r="AD10" s="15"/>
      <c r="AE10" s="15"/>
      <c r="AF10" s="39"/>
      <c r="AG10" s="19"/>
    </row>
    <row r="11" spans="1:33" ht="14.25" customHeight="1">
      <c r="A11" s="69">
        <v>6</v>
      </c>
      <c r="B11" s="142"/>
      <c r="C11" s="145"/>
      <c r="D11" s="149"/>
      <c r="E11" s="61"/>
      <c r="F11" s="132" t="str">
        <f>'所属データ'!$G$3</f>
        <v>熊　本</v>
      </c>
      <c r="G11" s="52"/>
      <c r="H11" s="53"/>
      <c r="I11" s="52"/>
      <c r="J11" s="53"/>
      <c r="K11" s="52"/>
      <c r="L11" s="53"/>
      <c r="M11" s="125"/>
      <c r="N11" s="116"/>
      <c r="O11" s="117"/>
      <c r="P11" s="118"/>
      <c r="Q11" s="28">
        <f>'所属データ'!$A$19</f>
        <v>100100</v>
      </c>
      <c r="R11" s="28">
        <f t="shared" si="2"/>
        <v>0</v>
      </c>
      <c r="S11" s="28">
        <f t="shared" si="0"/>
      </c>
      <c r="T11" s="28">
        <f t="shared" si="1"/>
      </c>
      <c r="U11" s="28">
        <f t="shared" si="3"/>
      </c>
      <c r="V11" s="28">
        <f t="shared" si="4"/>
      </c>
      <c r="W11" s="15"/>
      <c r="X11" s="15"/>
      <c r="Y11" s="15"/>
      <c r="Z11" s="15"/>
      <c r="AA11" s="15"/>
      <c r="AB11" s="15"/>
      <c r="AC11" s="15"/>
      <c r="AD11" s="15"/>
      <c r="AE11" s="15"/>
      <c r="AF11" s="39"/>
      <c r="AG11" s="19"/>
    </row>
    <row r="12" spans="1:33" ht="14.25" customHeight="1">
      <c r="A12" s="70">
        <v>7</v>
      </c>
      <c r="B12" s="143"/>
      <c r="C12" s="146"/>
      <c r="D12" s="150"/>
      <c r="E12" s="62"/>
      <c r="F12" s="133" t="str">
        <f>'所属データ'!$G$3</f>
        <v>熊　本</v>
      </c>
      <c r="G12" s="54"/>
      <c r="H12" s="55"/>
      <c r="I12" s="54"/>
      <c r="J12" s="55"/>
      <c r="K12" s="54"/>
      <c r="L12" s="55"/>
      <c r="M12" s="126"/>
      <c r="N12" s="119"/>
      <c r="O12" s="120"/>
      <c r="P12" s="121"/>
      <c r="Q12" s="28">
        <f>'所属データ'!$A$19</f>
        <v>100100</v>
      </c>
      <c r="R12" s="28">
        <f t="shared" si="2"/>
        <v>0</v>
      </c>
      <c r="S12" s="28">
        <f t="shared" si="0"/>
      </c>
      <c r="T12" s="28">
        <f t="shared" si="1"/>
      </c>
      <c r="U12" s="28">
        <f t="shared" si="3"/>
      </c>
      <c r="V12" s="28">
        <f t="shared" si="4"/>
      </c>
      <c r="W12" s="15"/>
      <c r="X12" s="15"/>
      <c r="Y12" s="15"/>
      <c r="Z12" s="15"/>
      <c r="AA12" s="15"/>
      <c r="AB12" s="15"/>
      <c r="AC12" s="15"/>
      <c r="AD12" s="15"/>
      <c r="AE12" s="15"/>
      <c r="AF12" s="39"/>
      <c r="AG12" s="19"/>
    </row>
    <row r="13" spans="1:32" ht="14.25" customHeight="1">
      <c r="A13" s="70">
        <v>8</v>
      </c>
      <c r="B13" s="143"/>
      <c r="C13" s="146"/>
      <c r="D13" s="150"/>
      <c r="E13" s="62"/>
      <c r="F13" s="133" t="str">
        <f>'所属データ'!$G$3</f>
        <v>熊　本</v>
      </c>
      <c r="G13" s="54"/>
      <c r="H13" s="55"/>
      <c r="I13" s="54"/>
      <c r="J13" s="55"/>
      <c r="K13" s="54"/>
      <c r="L13" s="55"/>
      <c r="M13" s="126"/>
      <c r="N13" s="119"/>
      <c r="O13" s="120"/>
      <c r="P13" s="121"/>
      <c r="Q13" s="28">
        <f>'所属データ'!$A$19</f>
        <v>100100</v>
      </c>
      <c r="R13" s="28">
        <f t="shared" si="2"/>
        <v>0</v>
      </c>
      <c r="S13" s="28">
        <f t="shared" si="0"/>
      </c>
      <c r="T13" s="28">
        <f t="shared" si="1"/>
      </c>
      <c r="U13" s="28">
        <f t="shared" si="3"/>
      </c>
      <c r="V13" s="28">
        <f t="shared" si="4"/>
      </c>
      <c r="W13" s="15"/>
      <c r="X13" s="15"/>
      <c r="Y13" s="15"/>
      <c r="Z13" s="15"/>
      <c r="AA13" s="15"/>
      <c r="AB13" s="15"/>
      <c r="AC13" s="15"/>
      <c r="AD13" s="15"/>
      <c r="AE13" s="15"/>
      <c r="AF13" s="39"/>
    </row>
    <row r="14" spans="1:32" ht="14.25" customHeight="1">
      <c r="A14" s="70">
        <v>9</v>
      </c>
      <c r="B14" s="143"/>
      <c r="C14" s="146"/>
      <c r="D14" s="150"/>
      <c r="E14" s="62"/>
      <c r="F14" s="133" t="str">
        <f>'所属データ'!$G$3</f>
        <v>熊　本</v>
      </c>
      <c r="G14" s="54"/>
      <c r="H14" s="55"/>
      <c r="I14" s="54"/>
      <c r="J14" s="55"/>
      <c r="K14" s="54"/>
      <c r="L14" s="55"/>
      <c r="M14" s="126"/>
      <c r="N14" s="119"/>
      <c r="O14" s="120"/>
      <c r="P14" s="121"/>
      <c r="Q14" s="28">
        <f>'所属データ'!$A$19</f>
        <v>100100</v>
      </c>
      <c r="R14" s="28">
        <f t="shared" si="2"/>
        <v>0</v>
      </c>
      <c r="S14" s="28">
        <f t="shared" si="0"/>
      </c>
      <c r="T14" s="28">
        <f t="shared" si="1"/>
      </c>
      <c r="U14" s="28">
        <f t="shared" si="3"/>
      </c>
      <c r="V14" s="28">
        <f t="shared" si="4"/>
      </c>
      <c r="W14" s="15"/>
      <c r="X14" s="15"/>
      <c r="Y14" s="15"/>
      <c r="Z14" s="15"/>
      <c r="AA14" s="15"/>
      <c r="AB14" s="15"/>
      <c r="AC14" s="15"/>
      <c r="AD14" s="15"/>
      <c r="AE14" s="15"/>
      <c r="AF14" s="39"/>
    </row>
    <row r="15" spans="1:32" ht="14.25" customHeight="1" thickBot="1">
      <c r="A15" s="71">
        <v>10</v>
      </c>
      <c r="B15" s="144"/>
      <c r="C15" s="148"/>
      <c r="D15" s="148"/>
      <c r="E15" s="63"/>
      <c r="F15" s="134" t="str">
        <f>'所属データ'!$G$3</f>
        <v>熊　本</v>
      </c>
      <c r="G15" s="56"/>
      <c r="H15" s="57"/>
      <c r="I15" s="56"/>
      <c r="J15" s="57"/>
      <c r="K15" s="56"/>
      <c r="L15" s="57"/>
      <c r="M15" s="127"/>
      <c r="N15" s="122"/>
      <c r="O15" s="123"/>
      <c r="P15" s="124"/>
      <c r="Q15" s="28">
        <f>'所属データ'!$A$19</f>
        <v>100100</v>
      </c>
      <c r="R15" s="28">
        <f t="shared" si="2"/>
        <v>0</v>
      </c>
      <c r="S15" s="28">
        <f t="shared" si="0"/>
      </c>
      <c r="T15" s="28">
        <f t="shared" si="1"/>
      </c>
      <c r="U15" s="28">
        <f t="shared" si="3"/>
      </c>
      <c r="V15" s="28">
        <f t="shared" si="4"/>
      </c>
      <c r="W15" s="15"/>
      <c r="X15" s="15"/>
      <c r="Y15" s="15"/>
      <c r="Z15" s="15"/>
      <c r="AA15" s="15"/>
      <c r="AB15" s="15"/>
      <c r="AC15" s="15"/>
      <c r="AD15" s="15"/>
      <c r="AE15" s="15"/>
      <c r="AF15" s="39"/>
    </row>
    <row r="16" spans="1:32" ht="14.25" customHeight="1">
      <c r="A16" s="69">
        <v>11</v>
      </c>
      <c r="B16" s="142"/>
      <c r="C16" s="149"/>
      <c r="D16" s="149"/>
      <c r="E16" s="61"/>
      <c r="F16" s="132" t="str">
        <f>'所属データ'!$G$3</f>
        <v>熊　本</v>
      </c>
      <c r="G16" s="52"/>
      <c r="H16" s="53"/>
      <c r="I16" s="52"/>
      <c r="J16" s="53"/>
      <c r="K16" s="52"/>
      <c r="L16" s="53"/>
      <c r="M16" s="125"/>
      <c r="N16" s="116"/>
      <c r="O16" s="117"/>
      <c r="P16" s="118"/>
      <c r="Q16" s="28">
        <f>'所属データ'!$A$19</f>
        <v>100100</v>
      </c>
      <c r="R16" s="28">
        <f t="shared" si="2"/>
        <v>0</v>
      </c>
      <c r="S16" s="28">
        <f t="shared" si="0"/>
      </c>
      <c r="T16" s="28">
        <f t="shared" si="1"/>
      </c>
      <c r="U16" s="28">
        <f t="shared" si="3"/>
      </c>
      <c r="V16" s="28">
        <f t="shared" si="4"/>
      </c>
      <c r="W16" s="15"/>
      <c r="X16" s="15"/>
      <c r="Y16" s="15"/>
      <c r="Z16" s="15"/>
      <c r="AA16" s="15"/>
      <c r="AB16" s="15"/>
      <c r="AC16" s="15"/>
      <c r="AD16" s="15"/>
      <c r="AE16" s="15"/>
      <c r="AF16" s="39"/>
    </row>
    <row r="17" spans="1:32" ht="14.25" customHeight="1">
      <c r="A17" s="70">
        <v>12</v>
      </c>
      <c r="B17" s="143"/>
      <c r="C17" s="150"/>
      <c r="D17" s="150"/>
      <c r="E17" s="62"/>
      <c r="F17" s="133" t="str">
        <f>'所属データ'!$G$3</f>
        <v>熊　本</v>
      </c>
      <c r="G17" s="54"/>
      <c r="H17" s="55"/>
      <c r="I17" s="54"/>
      <c r="J17" s="55"/>
      <c r="K17" s="54"/>
      <c r="L17" s="55"/>
      <c r="M17" s="126"/>
      <c r="N17" s="119"/>
      <c r="O17" s="120"/>
      <c r="P17" s="121"/>
      <c r="Q17" s="28">
        <f>'所属データ'!$A$19</f>
        <v>100100</v>
      </c>
      <c r="R17" s="28">
        <f t="shared" si="2"/>
        <v>0</v>
      </c>
      <c r="S17" s="28">
        <f t="shared" si="0"/>
      </c>
      <c r="T17" s="28">
        <f t="shared" si="1"/>
      </c>
      <c r="U17" s="28">
        <f t="shared" si="3"/>
      </c>
      <c r="V17" s="28">
        <f t="shared" si="4"/>
      </c>
      <c r="W17" s="15"/>
      <c r="X17" s="15"/>
      <c r="Y17" s="15"/>
      <c r="Z17" s="15"/>
      <c r="AA17" s="15"/>
      <c r="AB17" s="15"/>
      <c r="AC17" s="15"/>
      <c r="AD17" s="15"/>
      <c r="AE17" s="15"/>
      <c r="AF17" s="39"/>
    </row>
    <row r="18" spans="1:32" ht="14.25" customHeight="1">
      <c r="A18" s="70">
        <v>13</v>
      </c>
      <c r="B18" s="143"/>
      <c r="C18" s="150"/>
      <c r="D18" s="150"/>
      <c r="E18" s="62"/>
      <c r="F18" s="133" t="str">
        <f>'所属データ'!$G$3</f>
        <v>熊　本</v>
      </c>
      <c r="G18" s="54"/>
      <c r="H18" s="55"/>
      <c r="I18" s="54"/>
      <c r="J18" s="55"/>
      <c r="K18" s="54"/>
      <c r="L18" s="55"/>
      <c r="M18" s="126"/>
      <c r="N18" s="119"/>
      <c r="O18" s="120"/>
      <c r="P18" s="121"/>
      <c r="Q18" s="28">
        <f>'所属データ'!$A$19</f>
        <v>100100</v>
      </c>
      <c r="R18" s="28">
        <f t="shared" si="2"/>
        <v>0</v>
      </c>
      <c r="S18" s="28">
        <f t="shared" si="0"/>
      </c>
      <c r="T18" s="28">
        <f t="shared" si="1"/>
      </c>
      <c r="U18" s="28">
        <f t="shared" si="3"/>
      </c>
      <c r="V18" s="28">
        <f t="shared" si="4"/>
      </c>
      <c r="W18" s="15"/>
      <c r="X18" s="15"/>
      <c r="Y18" s="15"/>
      <c r="Z18" s="15"/>
      <c r="AA18" s="15"/>
      <c r="AB18" s="15"/>
      <c r="AC18" s="15"/>
      <c r="AD18" s="15"/>
      <c r="AE18" s="15"/>
      <c r="AF18" s="39"/>
    </row>
    <row r="19" spans="1:32" ht="14.25" customHeight="1">
      <c r="A19" s="70">
        <v>14</v>
      </c>
      <c r="B19" s="143"/>
      <c r="C19" s="150"/>
      <c r="D19" s="150"/>
      <c r="E19" s="62"/>
      <c r="F19" s="133" t="str">
        <f>'所属データ'!$G$3</f>
        <v>熊　本</v>
      </c>
      <c r="G19" s="54"/>
      <c r="H19" s="55"/>
      <c r="I19" s="54"/>
      <c r="J19" s="55"/>
      <c r="K19" s="54"/>
      <c r="L19" s="55"/>
      <c r="M19" s="126"/>
      <c r="N19" s="119"/>
      <c r="O19" s="120"/>
      <c r="P19" s="121"/>
      <c r="Q19" s="28">
        <f>'所属データ'!$A$19</f>
        <v>100100</v>
      </c>
      <c r="R19" s="28">
        <f t="shared" si="2"/>
        <v>0</v>
      </c>
      <c r="S19" s="28">
        <f t="shared" si="0"/>
      </c>
      <c r="T19" s="28">
        <f t="shared" si="1"/>
      </c>
      <c r="U19" s="28">
        <f t="shared" si="3"/>
      </c>
      <c r="V19" s="28">
        <f t="shared" si="4"/>
      </c>
      <c r="W19" s="15"/>
      <c r="X19" s="15"/>
      <c r="Y19" s="15"/>
      <c r="Z19" s="15"/>
      <c r="AA19" s="15"/>
      <c r="AB19" s="15"/>
      <c r="AC19" s="15"/>
      <c r="AD19" s="15"/>
      <c r="AE19" s="15"/>
      <c r="AF19" s="39"/>
    </row>
    <row r="20" spans="1:32" ht="14.25" customHeight="1" thickBot="1">
      <c r="A20" s="71">
        <v>15</v>
      </c>
      <c r="B20" s="144"/>
      <c r="C20" s="147"/>
      <c r="D20" s="147"/>
      <c r="E20" s="63"/>
      <c r="F20" s="134" t="str">
        <f>'所属データ'!$G$3</f>
        <v>熊　本</v>
      </c>
      <c r="G20" s="56"/>
      <c r="H20" s="57"/>
      <c r="I20" s="56"/>
      <c r="J20" s="57"/>
      <c r="K20" s="56"/>
      <c r="L20" s="57"/>
      <c r="M20" s="127"/>
      <c r="N20" s="122"/>
      <c r="O20" s="123"/>
      <c r="P20" s="124"/>
      <c r="Q20" s="28">
        <f>'所属データ'!$A$19</f>
        <v>100100</v>
      </c>
      <c r="R20" s="28">
        <f t="shared" si="2"/>
        <v>0</v>
      </c>
      <c r="S20" s="28">
        <f t="shared" si="0"/>
      </c>
      <c r="T20" s="28">
        <f t="shared" si="1"/>
      </c>
      <c r="U20" s="28">
        <f t="shared" si="3"/>
      </c>
      <c r="V20" s="28">
        <f t="shared" si="4"/>
      </c>
      <c r="W20" s="15"/>
      <c r="X20" s="15"/>
      <c r="Y20" s="15"/>
      <c r="Z20" s="15"/>
      <c r="AA20" s="15"/>
      <c r="AB20" s="15"/>
      <c r="AC20" s="15"/>
      <c r="AD20" s="15"/>
      <c r="AE20" s="15"/>
      <c r="AF20" s="39"/>
    </row>
    <row r="21" spans="1:32" ht="14.25" customHeight="1">
      <c r="A21" s="69">
        <v>16</v>
      </c>
      <c r="B21" s="142"/>
      <c r="C21" s="145"/>
      <c r="D21" s="145"/>
      <c r="E21" s="61"/>
      <c r="F21" s="132" t="str">
        <f>'所属データ'!$G$3</f>
        <v>熊　本</v>
      </c>
      <c r="G21" s="52"/>
      <c r="H21" s="53"/>
      <c r="I21" s="52"/>
      <c r="J21" s="53"/>
      <c r="K21" s="52"/>
      <c r="L21" s="53"/>
      <c r="M21" s="125"/>
      <c r="N21" s="116"/>
      <c r="O21" s="117"/>
      <c r="P21" s="118"/>
      <c r="Q21" s="28">
        <f>'所属データ'!$A$19</f>
        <v>100100</v>
      </c>
      <c r="R21" s="28">
        <f t="shared" si="2"/>
        <v>0</v>
      </c>
      <c r="S21" s="28">
        <f t="shared" si="0"/>
      </c>
      <c r="T21" s="28">
        <f t="shared" si="1"/>
      </c>
      <c r="U21" s="28">
        <f t="shared" si="3"/>
      </c>
      <c r="V21" s="28">
        <f t="shared" si="4"/>
      </c>
      <c r="W21" s="15"/>
      <c r="X21" s="15"/>
      <c r="Y21" s="15"/>
      <c r="Z21" s="15"/>
      <c r="AA21" s="15"/>
      <c r="AB21" s="15"/>
      <c r="AC21" s="15"/>
      <c r="AD21" s="15"/>
      <c r="AE21" s="15"/>
      <c r="AF21" s="39"/>
    </row>
    <row r="22" spans="1:32" ht="14.25" customHeight="1">
      <c r="A22" s="70">
        <v>17</v>
      </c>
      <c r="B22" s="143"/>
      <c r="C22" s="146"/>
      <c r="D22" s="146"/>
      <c r="E22" s="62"/>
      <c r="F22" s="133" t="str">
        <f>'所属データ'!$G$3</f>
        <v>熊　本</v>
      </c>
      <c r="G22" s="54"/>
      <c r="H22" s="55"/>
      <c r="I22" s="54"/>
      <c r="J22" s="55"/>
      <c r="K22" s="54"/>
      <c r="L22" s="55"/>
      <c r="M22" s="126"/>
      <c r="N22" s="119"/>
      <c r="O22" s="120"/>
      <c r="P22" s="121"/>
      <c r="Q22" s="28">
        <f>'所属データ'!$A$19</f>
        <v>100100</v>
      </c>
      <c r="R22" s="28">
        <f t="shared" si="2"/>
        <v>0</v>
      </c>
      <c r="S22" s="28">
        <f t="shared" si="0"/>
      </c>
      <c r="T22" s="28">
        <f t="shared" si="1"/>
      </c>
      <c r="U22" s="28">
        <f t="shared" si="3"/>
      </c>
      <c r="V22" s="28">
        <f t="shared" si="4"/>
      </c>
      <c r="W22" s="15"/>
      <c r="X22" s="15"/>
      <c r="Y22" s="15"/>
      <c r="Z22" s="15"/>
      <c r="AA22" s="15"/>
      <c r="AB22" s="15"/>
      <c r="AC22" s="15"/>
      <c r="AD22" s="15"/>
      <c r="AE22" s="15"/>
      <c r="AF22" s="39"/>
    </row>
    <row r="23" spans="1:32" ht="14.25" customHeight="1">
      <c r="A23" s="70">
        <v>18</v>
      </c>
      <c r="B23" s="143"/>
      <c r="C23" s="146"/>
      <c r="D23" s="146"/>
      <c r="E23" s="62"/>
      <c r="F23" s="133" t="str">
        <f>'所属データ'!$G$3</f>
        <v>熊　本</v>
      </c>
      <c r="G23" s="54"/>
      <c r="H23" s="55"/>
      <c r="I23" s="54"/>
      <c r="J23" s="55"/>
      <c r="K23" s="54"/>
      <c r="L23" s="55"/>
      <c r="M23" s="126"/>
      <c r="N23" s="119"/>
      <c r="O23" s="120"/>
      <c r="P23" s="121"/>
      <c r="Q23" s="28">
        <f>'所属データ'!$A$19</f>
        <v>100100</v>
      </c>
      <c r="R23" s="28">
        <f t="shared" si="2"/>
        <v>0</v>
      </c>
      <c r="S23" s="28">
        <f t="shared" si="0"/>
      </c>
      <c r="T23" s="28">
        <f t="shared" si="1"/>
      </c>
      <c r="U23" s="28">
        <f t="shared" si="3"/>
      </c>
      <c r="V23" s="28">
        <f t="shared" si="4"/>
      </c>
      <c r="W23" s="15"/>
      <c r="X23" s="15"/>
      <c r="Y23" s="15"/>
      <c r="Z23" s="15"/>
      <c r="AA23" s="15"/>
      <c r="AB23" s="15"/>
      <c r="AC23" s="15"/>
      <c r="AD23" s="15"/>
      <c r="AE23" s="15"/>
      <c r="AF23" s="39"/>
    </row>
    <row r="24" spans="1:32" ht="14.25" customHeight="1">
      <c r="A24" s="70">
        <v>19</v>
      </c>
      <c r="B24" s="143"/>
      <c r="C24" s="146"/>
      <c r="D24" s="146"/>
      <c r="E24" s="62"/>
      <c r="F24" s="133" t="str">
        <f>'所属データ'!$G$3</f>
        <v>熊　本</v>
      </c>
      <c r="G24" s="54"/>
      <c r="H24" s="55"/>
      <c r="I24" s="54"/>
      <c r="J24" s="55"/>
      <c r="K24" s="54"/>
      <c r="L24" s="55"/>
      <c r="M24" s="126"/>
      <c r="N24" s="119"/>
      <c r="O24" s="120"/>
      <c r="P24" s="121"/>
      <c r="Q24" s="28">
        <f>'所属データ'!$A$19</f>
        <v>100100</v>
      </c>
      <c r="R24" s="28">
        <f t="shared" si="2"/>
        <v>0</v>
      </c>
      <c r="S24" s="28">
        <f t="shared" si="0"/>
      </c>
      <c r="T24" s="28">
        <f t="shared" si="1"/>
      </c>
      <c r="U24" s="28">
        <f t="shared" si="3"/>
      </c>
      <c r="V24" s="28">
        <f t="shared" si="4"/>
      </c>
      <c r="W24" s="15"/>
      <c r="X24" s="15"/>
      <c r="Y24" s="15"/>
      <c r="Z24" s="15"/>
      <c r="AA24" s="15"/>
      <c r="AB24" s="15"/>
      <c r="AC24" s="15"/>
      <c r="AD24" s="15"/>
      <c r="AE24" s="15"/>
      <c r="AF24" s="39"/>
    </row>
    <row r="25" spans="1:32" ht="14.25" customHeight="1" thickBot="1">
      <c r="A25" s="71">
        <v>20</v>
      </c>
      <c r="B25" s="144"/>
      <c r="C25" s="147"/>
      <c r="D25" s="147"/>
      <c r="E25" s="63"/>
      <c r="F25" s="134" t="str">
        <f>'所属データ'!$G$3</f>
        <v>熊　本</v>
      </c>
      <c r="G25" s="56"/>
      <c r="H25" s="57"/>
      <c r="I25" s="56"/>
      <c r="J25" s="57"/>
      <c r="K25" s="56"/>
      <c r="L25" s="57"/>
      <c r="M25" s="127"/>
      <c r="N25" s="122"/>
      <c r="O25" s="123"/>
      <c r="P25" s="124"/>
      <c r="Q25" s="28">
        <f>'所属データ'!$A$19</f>
        <v>100100</v>
      </c>
      <c r="R25" s="28">
        <f t="shared" si="2"/>
        <v>0</v>
      </c>
      <c r="S25" s="28">
        <f t="shared" si="0"/>
      </c>
      <c r="T25" s="28">
        <f t="shared" si="1"/>
      </c>
      <c r="U25" s="28">
        <f t="shared" si="3"/>
      </c>
      <c r="V25" s="28">
        <f t="shared" si="4"/>
      </c>
      <c r="W25" s="15"/>
      <c r="X25" s="15"/>
      <c r="Y25" s="15"/>
      <c r="Z25" s="15"/>
      <c r="AA25" s="15"/>
      <c r="AB25" s="15"/>
      <c r="AC25" s="15"/>
      <c r="AD25" s="15"/>
      <c r="AE25" s="15"/>
      <c r="AF25" s="39"/>
    </row>
    <row r="26" spans="1:32" ht="14.25" customHeight="1">
      <c r="A26" s="69">
        <v>21</v>
      </c>
      <c r="B26" s="142"/>
      <c r="C26" s="145"/>
      <c r="D26" s="145"/>
      <c r="E26" s="61"/>
      <c r="F26" s="132" t="str">
        <f>'所属データ'!$G$3</f>
        <v>熊　本</v>
      </c>
      <c r="G26" s="52"/>
      <c r="H26" s="53"/>
      <c r="I26" s="52"/>
      <c r="J26" s="53"/>
      <c r="K26" s="52"/>
      <c r="L26" s="53"/>
      <c r="M26" s="125"/>
      <c r="N26" s="116"/>
      <c r="O26" s="117"/>
      <c r="P26" s="118"/>
      <c r="Q26" s="28">
        <f>'所属データ'!$A$19</f>
        <v>100100</v>
      </c>
      <c r="R26" s="28">
        <f t="shared" si="2"/>
        <v>0</v>
      </c>
      <c r="S26" s="28">
        <f t="shared" si="0"/>
      </c>
      <c r="T26" s="28">
        <f t="shared" si="1"/>
      </c>
      <c r="U26" s="28">
        <f t="shared" si="3"/>
      </c>
      <c r="V26" s="28">
        <f t="shared" si="4"/>
      </c>
      <c r="W26" s="15"/>
      <c r="X26" s="15"/>
      <c r="Y26" s="15"/>
      <c r="Z26" s="15"/>
      <c r="AA26" s="15"/>
      <c r="AB26" s="15"/>
      <c r="AC26" s="15"/>
      <c r="AD26" s="15"/>
      <c r="AE26" s="15"/>
      <c r="AF26" s="39"/>
    </row>
    <row r="27" spans="1:32" ht="14.25" customHeight="1">
      <c r="A27" s="70">
        <v>22</v>
      </c>
      <c r="B27" s="143"/>
      <c r="C27" s="146"/>
      <c r="D27" s="146"/>
      <c r="E27" s="62"/>
      <c r="F27" s="133" t="str">
        <f>'所属データ'!$G$3</f>
        <v>熊　本</v>
      </c>
      <c r="G27" s="54"/>
      <c r="H27" s="55"/>
      <c r="I27" s="54"/>
      <c r="J27" s="55"/>
      <c r="K27" s="54"/>
      <c r="L27" s="55"/>
      <c r="M27" s="126"/>
      <c r="N27" s="119"/>
      <c r="O27" s="120"/>
      <c r="P27" s="121"/>
      <c r="Q27" s="28">
        <f>'所属データ'!$A$19</f>
        <v>100100</v>
      </c>
      <c r="R27" s="28">
        <f t="shared" si="2"/>
        <v>0</v>
      </c>
      <c r="S27" s="28">
        <f t="shared" si="0"/>
      </c>
      <c r="T27" s="28">
        <f t="shared" si="1"/>
      </c>
      <c r="U27" s="28">
        <f t="shared" si="3"/>
      </c>
      <c r="V27" s="28">
        <f t="shared" si="4"/>
      </c>
      <c r="W27" s="15"/>
      <c r="X27" s="15"/>
      <c r="Y27" s="15"/>
      <c r="Z27" s="15"/>
      <c r="AA27" s="15"/>
      <c r="AB27" s="15"/>
      <c r="AC27" s="15"/>
      <c r="AD27" s="15"/>
      <c r="AE27" s="15"/>
      <c r="AF27" s="39"/>
    </row>
    <row r="28" spans="1:32" ht="14.25" customHeight="1">
      <c r="A28" s="70">
        <v>23</v>
      </c>
      <c r="B28" s="143"/>
      <c r="C28" s="146"/>
      <c r="D28" s="146"/>
      <c r="E28" s="62"/>
      <c r="F28" s="133" t="str">
        <f>'所属データ'!$G$3</f>
        <v>熊　本</v>
      </c>
      <c r="G28" s="54"/>
      <c r="H28" s="55"/>
      <c r="I28" s="54"/>
      <c r="J28" s="55"/>
      <c r="K28" s="54"/>
      <c r="L28" s="55"/>
      <c r="M28" s="126"/>
      <c r="N28" s="119"/>
      <c r="O28" s="120"/>
      <c r="P28" s="121"/>
      <c r="Q28" s="28">
        <f>'所属データ'!$A$19</f>
        <v>100100</v>
      </c>
      <c r="R28" s="28">
        <f t="shared" si="2"/>
        <v>0</v>
      </c>
      <c r="S28" s="28">
        <f t="shared" si="0"/>
      </c>
      <c r="T28" s="28">
        <f t="shared" si="1"/>
      </c>
      <c r="U28" s="28">
        <f t="shared" si="3"/>
      </c>
      <c r="V28" s="28">
        <f t="shared" si="4"/>
      </c>
      <c r="W28" s="15"/>
      <c r="X28" s="15"/>
      <c r="Y28" s="15"/>
      <c r="Z28" s="15"/>
      <c r="AA28" s="15"/>
      <c r="AB28" s="15"/>
      <c r="AC28" s="15"/>
      <c r="AD28" s="15"/>
      <c r="AE28" s="15"/>
      <c r="AF28" s="39"/>
    </row>
    <row r="29" spans="1:32" ht="14.25" customHeight="1">
      <c r="A29" s="70">
        <v>24</v>
      </c>
      <c r="B29" s="143"/>
      <c r="C29" s="146"/>
      <c r="D29" s="146"/>
      <c r="E29" s="62"/>
      <c r="F29" s="133" t="str">
        <f>'所属データ'!$G$3</f>
        <v>熊　本</v>
      </c>
      <c r="G29" s="54"/>
      <c r="H29" s="55"/>
      <c r="I29" s="54"/>
      <c r="J29" s="55"/>
      <c r="K29" s="54"/>
      <c r="L29" s="55"/>
      <c r="M29" s="126"/>
      <c r="N29" s="119"/>
      <c r="O29" s="120"/>
      <c r="P29" s="121"/>
      <c r="Q29" s="28">
        <f>'所属データ'!$A$19</f>
        <v>100100</v>
      </c>
      <c r="R29" s="28">
        <f t="shared" si="2"/>
        <v>0</v>
      </c>
      <c r="S29" s="28">
        <f t="shared" si="0"/>
      </c>
      <c r="T29" s="28">
        <f t="shared" si="1"/>
      </c>
      <c r="U29" s="28">
        <f t="shared" si="3"/>
      </c>
      <c r="V29" s="28">
        <f t="shared" si="4"/>
      </c>
      <c r="W29" s="15"/>
      <c r="X29" s="15"/>
      <c r="Y29" s="15"/>
      <c r="Z29" s="15"/>
      <c r="AA29" s="15"/>
      <c r="AB29" s="15"/>
      <c r="AC29" s="15"/>
      <c r="AD29" s="15"/>
      <c r="AE29" s="15"/>
      <c r="AF29" s="39"/>
    </row>
    <row r="30" spans="1:32" ht="14.25" customHeight="1" thickBot="1">
      <c r="A30" s="71">
        <v>25</v>
      </c>
      <c r="B30" s="144"/>
      <c r="C30" s="147"/>
      <c r="D30" s="147"/>
      <c r="E30" s="63"/>
      <c r="F30" s="134" t="str">
        <f>'所属データ'!$G$3</f>
        <v>熊　本</v>
      </c>
      <c r="G30" s="56"/>
      <c r="H30" s="57"/>
      <c r="I30" s="56"/>
      <c r="J30" s="57"/>
      <c r="K30" s="56"/>
      <c r="L30" s="57"/>
      <c r="M30" s="127"/>
      <c r="N30" s="122"/>
      <c r="O30" s="123"/>
      <c r="P30" s="124"/>
      <c r="Q30" s="28">
        <f>'所属データ'!$A$19</f>
        <v>100100</v>
      </c>
      <c r="R30" s="28">
        <f t="shared" si="2"/>
        <v>0</v>
      </c>
      <c r="S30" s="28">
        <f t="shared" si="0"/>
      </c>
      <c r="T30" s="28">
        <f t="shared" si="1"/>
      </c>
      <c r="U30" s="28">
        <f t="shared" si="3"/>
      </c>
      <c r="V30" s="28">
        <f t="shared" si="4"/>
      </c>
      <c r="W30" s="15"/>
      <c r="X30" s="15"/>
      <c r="Y30" s="15"/>
      <c r="Z30" s="15"/>
      <c r="AA30" s="15"/>
      <c r="AB30" s="15"/>
      <c r="AC30" s="15"/>
      <c r="AD30" s="15"/>
      <c r="AE30" s="15"/>
      <c r="AF30" s="39"/>
    </row>
    <row r="31" spans="1:32" ht="14.25" customHeight="1">
      <c r="A31" s="69">
        <v>26</v>
      </c>
      <c r="B31" s="142"/>
      <c r="C31" s="145"/>
      <c r="D31" s="145"/>
      <c r="E31" s="61"/>
      <c r="F31" s="132" t="str">
        <f>'所属データ'!$G$3</f>
        <v>熊　本</v>
      </c>
      <c r="G31" s="52"/>
      <c r="H31" s="53"/>
      <c r="I31" s="52"/>
      <c r="J31" s="53"/>
      <c r="K31" s="52"/>
      <c r="L31" s="53"/>
      <c r="M31" s="125"/>
      <c r="N31" s="116"/>
      <c r="O31" s="117"/>
      <c r="P31" s="118"/>
      <c r="Q31" s="28">
        <f>'所属データ'!$A$19</f>
        <v>100100</v>
      </c>
      <c r="R31" s="28">
        <f t="shared" si="2"/>
        <v>0</v>
      </c>
      <c r="S31" s="28">
        <f t="shared" si="0"/>
      </c>
      <c r="T31" s="28">
        <f t="shared" si="1"/>
      </c>
      <c r="U31" s="28">
        <f t="shared" si="3"/>
      </c>
      <c r="V31" s="28">
        <f t="shared" si="4"/>
      </c>
      <c r="W31" s="15"/>
      <c r="X31" s="15"/>
      <c r="Y31" s="15"/>
      <c r="Z31" s="15"/>
      <c r="AA31" s="15"/>
      <c r="AB31" s="15"/>
      <c r="AC31" s="15"/>
      <c r="AD31" s="15"/>
      <c r="AE31" s="15"/>
      <c r="AF31" s="39"/>
    </row>
    <row r="32" spans="1:32" ht="14.25" customHeight="1">
      <c r="A32" s="70">
        <v>27</v>
      </c>
      <c r="B32" s="143"/>
      <c r="C32" s="146"/>
      <c r="D32" s="146"/>
      <c r="E32" s="62"/>
      <c r="F32" s="133" t="str">
        <f>'所属データ'!$G$3</f>
        <v>熊　本</v>
      </c>
      <c r="G32" s="54"/>
      <c r="H32" s="55"/>
      <c r="I32" s="54"/>
      <c r="J32" s="55"/>
      <c r="K32" s="54"/>
      <c r="L32" s="55"/>
      <c r="M32" s="126"/>
      <c r="N32" s="119"/>
      <c r="O32" s="120"/>
      <c r="P32" s="121"/>
      <c r="Q32" s="28">
        <f>'所属データ'!$A$19</f>
        <v>100100</v>
      </c>
      <c r="R32" s="28">
        <f t="shared" si="2"/>
        <v>0</v>
      </c>
      <c r="S32" s="28">
        <f t="shared" si="0"/>
      </c>
      <c r="T32" s="28">
        <f t="shared" si="1"/>
      </c>
      <c r="U32" s="28">
        <f t="shared" si="3"/>
      </c>
      <c r="V32" s="28">
        <f t="shared" si="4"/>
      </c>
      <c r="W32" s="15"/>
      <c r="X32" s="15"/>
      <c r="Y32" s="15"/>
      <c r="Z32" s="15"/>
      <c r="AA32" s="15"/>
      <c r="AB32" s="15"/>
      <c r="AC32" s="15"/>
      <c r="AD32" s="15"/>
      <c r="AE32" s="15"/>
      <c r="AF32" s="39"/>
    </row>
    <row r="33" spans="1:32" ht="14.25" customHeight="1">
      <c r="A33" s="70">
        <v>28</v>
      </c>
      <c r="B33" s="143"/>
      <c r="C33" s="146"/>
      <c r="D33" s="146"/>
      <c r="E33" s="62"/>
      <c r="F33" s="133" t="str">
        <f>'所属データ'!$G$3</f>
        <v>熊　本</v>
      </c>
      <c r="G33" s="54"/>
      <c r="H33" s="55"/>
      <c r="I33" s="54"/>
      <c r="J33" s="55"/>
      <c r="K33" s="54"/>
      <c r="L33" s="55"/>
      <c r="M33" s="126"/>
      <c r="N33" s="119"/>
      <c r="O33" s="120"/>
      <c r="P33" s="121"/>
      <c r="Q33" s="28">
        <f>'所属データ'!$A$19</f>
        <v>100100</v>
      </c>
      <c r="R33" s="28">
        <f t="shared" si="2"/>
        <v>0</v>
      </c>
      <c r="S33" s="28">
        <f t="shared" si="0"/>
      </c>
      <c r="T33" s="28">
        <f t="shared" si="1"/>
      </c>
      <c r="U33" s="28">
        <f t="shared" si="3"/>
      </c>
      <c r="V33" s="28">
        <f t="shared" si="4"/>
      </c>
      <c r="W33" s="15"/>
      <c r="X33" s="15"/>
      <c r="Y33" s="15"/>
      <c r="Z33" s="15"/>
      <c r="AA33" s="15"/>
      <c r="AB33" s="15"/>
      <c r="AC33" s="15"/>
      <c r="AD33" s="15"/>
      <c r="AE33" s="15"/>
      <c r="AF33" s="39"/>
    </row>
    <row r="34" spans="1:32" ht="14.25" customHeight="1">
      <c r="A34" s="70">
        <v>29</v>
      </c>
      <c r="B34" s="143"/>
      <c r="C34" s="146"/>
      <c r="D34" s="146"/>
      <c r="E34" s="62"/>
      <c r="F34" s="133" t="str">
        <f>'所属データ'!$G$3</f>
        <v>熊　本</v>
      </c>
      <c r="G34" s="54"/>
      <c r="H34" s="55"/>
      <c r="I34" s="54"/>
      <c r="J34" s="55"/>
      <c r="K34" s="54"/>
      <c r="L34" s="55"/>
      <c r="M34" s="126"/>
      <c r="N34" s="119"/>
      <c r="O34" s="120"/>
      <c r="P34" s="121"/>
      <c r="Q34" s="28">
        <f>'所属データ'!$A$19</f>
        <v>100100</v>
      </c>
      <c r="R34" s="28">
        <f t="shared" si="2"/>
        <v>0</v>
      </c>
      <c r="S34" s="28">
        <f t="shared" si="0"/>
      </c>
      <c r="T34" s="28">
        <f t="shared" si="1"/>
      </c>
      <c r="U34" s="28">
        <f t="shared" si="3"/>
      </c>
      <c r="V34" s="28">
        <f t="shared" si="4"/>
      </c>
      <c r="W34" s="15"/>
      <c r="X34" s="15"/>
      <c r="Y34" s="15"/>
      <c r="Z34" s="15"/>
      <c r="AA34" s="15"/>
      <c r="AB34" s="15"/>
      <c r="AC34" s="15"/>
      <c r="AD34" s="15"/>
      <c r="AE34" s="15"/>
      <c r="AF34" s="39"/>
    </row>
    <row r="35" spans="1:32" ht="14.25" customHeight="1" thickBot="1">
      <c r="A35" s="71">
        <v>30</v>
      </c>
      <c r="B35" s="144"/>
      <c r="C35" s="147"/>
      <c r="D35" s="147"/>
      <c r="E35" s="63"/>
      <c r="F35" s="134" t="str">
        <f>'所属データ'!$G$3</f>
        <v>熊　本</v>
      </c>
      <c r="G35" s="56"/>
      <c r="H35" s="57"/>
      <c r="I35" s="56"/>
      <c r="J35" s="57"/>
      <c r="K35" s="56"/>
      <c r="L35" s="57"/>
      <c r="M35" s="127"/>
      <c r="N35" s="122"/>
      <c r="O35" s="123"/>
      <c r="P35" s="124"/>
      <c r="Q35" s="28">
        <f>'所属データ'!$A$19</f>
        <v>100100</v>
      </c>
      <c r="R35" s="28">
        <f t="shared" si="2"/>
        <v>0</v>
      </c>
      <c r="S35" s="28">
        <f t="shared" si="0"/>
      </c>
      <c r="T35" s="28">
        <f t="shared" si="1"/>
      </c>
      <c r="U35" s="28">
        <f t="shared" si="3"/>
      </c>
      <c r="V35" s="28">
        <f t="shared" si="4"/>
      </c>
      <c r="W35" s="15"/>
      <c r="X35" s="15"/>
      <c r="Y35" s="15"/>
      <c r="Z35" s="15"/>
      <c r="AA35" s="15"/>
      <c r="AB35" s="15"/>
      <c r="AC35" s="15"/>
      <c r="AD35" s="15"/>
      <c r="AE35" s="15"/>
      <c r="AF35" s="39"/>
    </row>
    <row r="36" spans="1:32" ht="14.25" customHeight="1">
      <c r="A36" s="69">
        <v>31</v>
      </c>
      <c r="B36" s="142"/>
      <c r="C36" s="145"/>
      <c r="D36" s="145"/>
      <c r="E36" s="61"/>
      <c r="F36" s="132" t="str">
        <f>'所属データ'!$G$3</f>
        <v>熊　本</v>
      </c>
      <c r="G36" s="52"/>
      <c r="H36" s="53"/>
      <c r="I36" s="52"/>
      <c r="J36" s="53"/>
      <c r="K36" s="52"/>
      <c r="L36" s="53"/>
      <c r="M36" s="125"/>
      <c r="N36" s="116"/>
      <c r="O36" s="117"/>
      <c r="P36" s="118"/>
      <c r="Q36" s="28">
        <f>'所属データ'!$A$19</f>
        <v>100100</v>
      </c>
      <c r="R36" s="28">
        <f t="shared" si="2"/>
        <v>0</v>
      </c>
      <c r="S36" s="28">
        <f t="shared" si="0"/>
      </c>
      <c r="T36" s="28">
        <f t="shared" si="1"/>
      </c>
      <c r="U36" s="28">
        <f t="shared" si="3"/>
      </c>
      <c r="V36" s="28">
        <f t="shared" si="4"/>
      </c>
      <c r="W36" s="15"/>
      <c r="X36" s="15"/>
      <c r="Y36" s="15"/>
      <c r="Z36" s="15"/>
      <c r="AA36" s="15"/>
      <c r="AB36" s="15"/>
      <c r="AC36" s="15"/>
      <c r="AD36" s="15"/>
      <c r="AE36" s="15"/>
      <c r="AF36" s="39"/>
    </row>
    <row r="37" spans="1:32" ht="14.25" customHeight="1">
      <c r="A37" s="70">
        <v>32</v>
      </c>
      <c r="B37" s="143"/>
      <c r="C37" s="146"/>
      <c r="D37" s="146"/>
      <c r="E37" s="62"/>
      <c r="F37" s="133" t="str">
        <f>'所属データ'!$G$3</f>
        <v>熊　本</v>
      </c>
      <c r="G37" s="54"/>
      <c r="H37" s="55"/>
      <c r="I37" s="54"/>
      <c r="J37" s="55"/>
      <c r="K37" s="54"/>
      <c r="L37" s="55"/>
      <c r="M37" s="126"/>
      <c r="N37" s="119"/>
      <c r="O37" s="120"/>
      <c r="P37" s="121"/>
      <c r="Q37" s="28">
        <f>'所属データ'!$A$19</f>
        <v>100100</v>
      </c>
      <c r="R37" s="28">
        <f t="shared" si="2"/>
        <v>0</v>
      </c>
      <c r="S37" s="28">
        <f t="shared" si="0"/>
      </c>
      <c r="T37" s="28">
        <f t="shared" si="1"/>
      </c>
      <c r="U37" s="28">
        <f t="shared" si="3"/>
      </c>
      <c r="V37" s="28">
        <f t="shared" si="4"/>
      </c>
      <c r="W37" s="15"/>
      <c r="X37" s="15"/>
      <c r="Y37" s="15"/>
      <c r="Z37" s="15"/>
      <c r="AA37" s="15"/>
      <c r="AB37" s="15"/>
      <c r="AC37" s="15"/>
      <c r="AD37" s="15"/>
      <c r="AE37" s="15"/>
      <c r="AF37" s="39"/>
    </row>
    <row r="38" spans="1:32" ht="14.25" customHeight="1">
      <c r="A38" s="70">
        <v>33</v>
      </c>
      <c r="B38" s="143"/>
      <c r="C38" s="146"/>
      <c r="D38" s="146"/>
      <c r="E38" s="62"/>
      <c r="F38" s="133" t="str">
        <f>'所属データ'!$G$3</f>
        <v>熊　本</v>
      </c>
      <c r="G38" s="54"/>
      <c r="H38" s="55"/>
      <c r="I38" s="54"/>
      <c r="J38" s="55"/>
      <c r="K38" s="54"/>
      <c r="L38" s="55"/>
      <c r="M38" s="126"/>
      <c r="N38" s="119"/>
      <c r="O38" s="120"/>
      <c r="P38" s="121"/>
      <c r="Q38" s="28">
        <f>'所属データ'!$A$19</f>
        <v>100100</v>
      </c>
      <c r="R38" s="28">
        <f t="shared" si="2"/>
        <v>0</v>
      </c>
      <c r="S38" s="28">
        <f t="shared" si="0"/>
      </c>
      <c r="T38" s="28">
        <f t="shared" si="1"/>
      </c>
      <c r="U38" s="28">
        <f t="shared" si="3"/>
      </c>
      <c r="V38" s="28">
        <f t="shared" si="4"/>
      </c>
      <c r="W38" s="15"/>
      <c r="X38" s="15"/>
      <c r="Y38" s="15"/>
      <c r="Z38" s="15"/>
      <c r="AA38" s="15"/>
      <c r="AB38" s="15"/>
      <c r="AC38" s="15"/>
      <c r="AD38" s="15"/>
      <c r="AE38" s="15"/>
      <c r="AF38" s="39"/>
    </row>
    <row r="39" spans="1:32" ht="14.25" customHeight="1">
      <c r="A39" s="70">
        <v>34</v>
      </c>
      <c r="B39" s="143"/>
      <c r="C39" s="146"/>
      <c r="D39" s="146"/>
      <c r="E39" s="62"/>
      <c r="F39" s="133" t="str">
        <f>'所属データ'!$G$3</f>
        <v>熊　本</v>
      </c>
      <c r="G39" s="54"/>
      <c r="H39" s="55"/>
      <c r="I39" s="54"/>
      <c r="J39" s="55"/>
      <c r="K39" s="54"/>
      <c r="L39" s="55"/>
      <c r="M39" s="126"/>
      <c r="N39" s="119"/>
      <c r="O39" s="120"/>
      <c r="P39" s="121"/>
      <c r="Q39" s="28">
        <f>'所属データ'!$A$19</f>
        <v>100100</v>
      </c>
      <c r="R39" s="28">
        <f t="shared" si="2"/>
        <v>0</v>
      </c>
      <c r="S39" s="28">
        <f t="shared" si="0"/>
      </c>
      <c r="T39" s="28">
        <f t="shared" si="1"/>
      </c>
      <c r="U39" s="28">
        <f t="shared" si="3"/>
      </c>
      <c r="V39" s="28">
        <f t="shared" si="4"/>
      </c>
      <c r="W39" s="15"/>
      <c r="X39" s="15"/>
      <c r="Y39" s="15"/>
      <c r="Z39" s="15"/>
      <c r="AA39" s="15"/>
      <c r="AB39" s="15"/>
      <c r="AC39" s="15"/>
      <c r="AD39" s="15"/>
      <c r="AE39" s="15"/>
      <c r="AF39" s="39"/>
    </row>
    <row r="40" spans="1:32" ht="14.25" customHeight="1" thickBot="1">
      <c r="A40" s="71">
        <v>35</v>
      </c>
      <c r="B40" s="144"/>
      <c r="C40" s="147"/>
      <c r="D40" s="147"/>
      <c r="E40" s="63"/>
      <c r="F40" s="134" t="str">
        <f>'所属データ'!$G$3</f>
        <v>熊　本</v>
      </c>
      <c r="G40" s="56"/>
      <c r="H40" s="57"/>
      <c r="I40" s="56"/>
      <c r="J40" s="57"/>
      <c r="K40" s="56"/>
      <c r="L40" s="57"/>
      <c r="M40" s="127"/>
      <c r="N40" s="122"/>
      <c r="O40" s="123"/>
      <c r="P40" s="124"/>
      <c r="Q40" s="28">
        <f>'所属データ'!$A$19</f>
        <v>100100</v>
      </c>
      <c r="R40" s="28">
        <f t="shared" si="2"/>
        <v>0</v>
      </c>
      <c r="S40" s="28">
        <f t="shared" si="0"/>
      </c>
      <c r="T40" s="28">
        <f t="shared" si="1"/>
      </c>
      <c r="U40" s="28">
        <f t="shared" si="3"/>
      </c>
      <c r="V40" s="28">
        <f t="shared" si="4"/>
      </c>
      <c r="W40" s="15"/>
      <c r="X40" s="15"/>
      <c r="Y40" s="15"/>
      <c r="Z40" s="15"/>
      <c r="AA40" s="15"/>
      <c r="AB40" s="15"/>
      <c r="AC40" s="15"/>
      <c r="AD40" s="15"/>
      <c r="AE40" s="15"/>
      <c r="AF40" s="39"/>
    </row>
    <row r="41" spans="1:32" ht="14.25" customHeight="1">
      <c r="A41" s="69">
        <v>36</v>
      </c>
      <c r="B41" s="142"/>
      <c r="C41" s="145"/>
      <c r="D41" s="145"/>
      <c r="E41" s="61"/>
      <c r="F41" s="132" t="str">
        <f>'所属データ'!$G$3</f>
        <v>熊　本</v>
      </c>
      <c r="G41" s="52"/>
      <c r="H41" s="53"/>
      <c r="I41" s="52"/>
      <c r="J41" s="53"/>
      <c r="K41" s="52"/>
      <c r="L41" s="53"/>
      <c r="M41" s="125"/>
      <c r="N41" s="116"/>
      <c r="O41" s="117"/>
      <c r="P41" s="118"/>
      <c r="Q41" s="28">
        <f>'所属データ'!$A$19</f>
        <v>100100</v>
      </c>
      <c r="R41" s="28">
        <f t="shared" si="2"/>
        <v>0</v>
      </c>
      <c r="S41" s="28">
        <f t="shared" si="0"/>
      </c>
      <c r="T41" s="28">
        <f t="shared" si="1"/>
      </c>
      <c r="U41" s="28">
        <f t="shared" si="3"/>
      </c>
      <c r="V41" s="28">
        <f t="shared" si="4"/>
      </c>
      <c r="W41" s="15"/>
      <c r="X41" s="15"/>
      <c r="Y41" s="15"/>
      <c r="Z41" s="15"/>
      <c r="AA41" s="15"/>
      <c r="AB41" s="15"/>
      <c r="AC41" s="15"/>
      <c r="AD41" s="15"/>
      <c r="AE41" s="15"/>
      <c r="AF41" s="39"/>
    </row>
    <row r="42" spans="1:32" ht="14.25" customHeight="1">
      <c r="A42" s="70">
        <v>37</v>
      </c>
      <c r="B42" s="143"/>
      <c r="C42" s="146"/>
      <c r="D42" s="146"/>
      <c r="E42" s="62"/>
      <c r="F42" s="133" t="str">
        <f>'所属データ'!$G$3</f>
        <v>熊　本</v>
      </c>
      <c r="G42" s="54"/>
      <c r="H42" s="55"/>
      <c r="I42" s="54"/>
      <c r="J42" s="55"/>
      <c r="K42" s="54"/>
      <c r="L42" s="55"/>
      <c r="M42" s="126"/>
      <c r="N42" s="119"/>
      <c r="O42" s="120"/>
      <c r="P42" s="121"/>
      <c r="Q42" s="28">
        <f>'所属データ'!$A$19</f>
        <v>100100</v>
      </c>
      <c r="R42" s="28">
        <f t="shared" si="2"/>
        <v>0</v>
      </c>
      <c r="S42" s="28">
        <f t="shared" si="0"/>
      </c>
      <c r="T42" s="28">
        <f t="shared" si="1"/>
      </c>
      <c r="U42" s="28">
        <f t="shared" si="3"/>
      </c>
      <c r="V42" s="28">
        <f t="shared" si="4"/>
      </c>
      <c r="W42" s="15"/>
      <c r="X42" s="15"/>
      <c r="Y42" s="15"/>
      <c r="Z42" s="15"/>
      <c r="AA42" s="15"/>
      <c r="AB42" s="15"/>
      <c r="AC42" s="15"/>
      <c r="AD42" s="15"/>
      <c r="AE42" s="15"/>
      <c r="AF42" s="39"/>
    </row>
    <row r="43" spans="1:32" ht="14.25" customHeight="1">
      <c r="A43" s="70">
        <v>38</v>
      </c>
      <c r="B43" s="143"/>
      <c r="C43" s="146"/>
      <c r="D43" s="146"/>
      <c r="E43" s="62"/>
      <c r="F43" s="133" t="str">
        <f>'所属データ'!$G$3</f>
        <v>熊　本</v>
      </c>
      <c r="G43" s="54"/>
      <c r="H43" s="55"/>
      <c r="I43" s="54"/>
      <c r="J43" s="55"/>
      <c r="K43" s="54"/>
      <c r="L43" s="55"/>
      <c r="M43" s="126"/>
      <c r="N43" s="119"/>
      <c r="O43" s="120"/>
      <c r="P43" s="121"/>
      <c r="Q43" s="28">
        <f>'所属データ'!$A$19</f>
        <v>100100</v>
      </c>
      <c r="R43" s="28">
        <f t="shared" si="2"/>
        <v>0</v>
      </c>
      <c r="S43" s="28">
        <f t="shared" si="0"/>
      </c>
      <c r="T43" s="28">
        <f t="shared" si="1"/>
      </c>
      <c r="U43" s="28">
        <f t="shared" si="3"/>
      </c>
      <c r="V43" s="28">
        <f t="shared" si="4"/>
      </c>
      <c r="W43" s="15"/>
      <c r="X43" s="15"/>
      <c r="Y43" s="15"/>
      <c r="Z43" s="15"/>
      <c r="AA43" s="15"/>
      <c r="AB43" s="15"/>
      <c r="AC43" s="15"/>
      <c r="AD43" s="15"/>
      <c r="AE43" s="15"/>
      <c r="AF43" s="39"/>
    </row>
    <row r="44" spans="1:32" ht="14.25" customHeight="1">
      <c r="A44" s="70">
        <v>39</v>
      </c>
      <c r="B44" s="143"/>
      <c r="C44" s="146"/>
      <c r="D44" s="146"/>
      <c r="E44" s="62"/>
      <c r="F44" s="133" t="str">
        <f>'所属データ'!$G$3</f>
        <v>熊　本</v>
      </c>
      <c r="G44" s="54"/>
      <c r="H44" s="55"/>
      <c r="I44" s="54"/>
      <c r="J44" s="55"/>
      <c r="K44" s="54"/>
      <c r="L44" s="55"/>
      <c r="M44" s="126"/>
      <c r="N44" s="119"/>
      <c r="O44" s="120"/>
      <c r="P44" s="121"/>
      <c r="Q44" s="28">
        <f>'所属データ'!$A$19</f>
        <v>100100</v>
      </c>
      <c r="R44" s="28">
        <f t="shared" si="2"/>
        <v>0</v>
      </c>
      <c r="S44" s="28">
        <f t="shared" si="0"/>
      </c>
      <c r="T44" s="28">
        <f t="shared" si="1"/>
      </c>
      <c r="U44" s="28">
        <f t="shared" si="3"/>
      </c>
      <c r="V44" s="28">
        <f t="shared" si="4"/>
      </c>
      <c r="W44" s="15"/>
      <c r="X44" s="15"/>
      <c r="Y44" s="15"/>
      <c r="Z44" s="15"/>
      <c r="AA44" s="15"/>
      <c r="AB44" s="15"/>
      <c r="AC44" s="15"/>
      <c r="AD44" s="15"/>
      <c r="AE44" s="15"/>
      <c r="AF44" s="39"/>
    </row>
    <row r="45" spans="1:32" ht="14.25" customHeight="1" thickBot="1">
      <c r="A45" s="71">
        <v>40</v>
      </c>
      <c r="B45" s="144"/>
      <c r="C45" s="147"/>
      <c r="D45" s="147"/>
      <c r="E45" s="63"/>
      <c r="F45" s="134" t="str">
        <f>'所属データ'!$G$3</f>
        <v>熊　本</v>
      </c>
      <c r="G45" s="56"/>
      <c r="H45" s="57"/>
      <c r="I45" s="56"/>
      <c r="J45" s="57"/>
      <c r="K45" s="56"/>
      <c r="L45" s="57"/>
      <c r="M45" s="127"/>
      <c r="N45" s="122"/>
      <c r="O45" s="123"/>
      <c r="P45" s="124"/>
      <c r="Q45" s="28">
        <f>'所属データ'!$A$19</f>
        <v>100100</v>
      </c>
      <c r="R45" s="28">
        <f t="shared" si="2"/>
        <v>0</v>
      </c>
      <c r="S45" s="28">
        <f t="shared" si="0"/>
      </c>
      <c r="T45" s="28">
        <f t="shared" si="1"/>
      </c>
      <c r="U45" s="28">
        <f t="shared" si="3"/>
      </c>
      <c r="V45" s="28">
        <f t="shared" si="4"/>
      </c>
      <c r="W45" s="15"/>
      <c r="X45" s="15"/>
      <c r="Y45" s="15"/>
      <c r="Z45" s="15"/>
      <c r="AA45" s="15"/>
      <c r="AB45" s="15"/>
      <c r="AC45" s="15"/>
      <c r="AD45" s="15"/>
      <c r="AE45" s="15"/>
      <c r="AF45" s="39"/>
    </row>
    <row r="46" spans="1:32" ht="14.25" customHeight="1">
      <c r="A46" s="69">
        <v>41</v>
      </c>
      <c r="B46" s="142"/>
      <c r="C46" s="145"/>
      <c r="D46" s="145"/>
      <c r="E46" s="61"/>
      <c r="F46" s="132" t="str">
        <f>'所属データ'!$G$3</f>
        <v>熊　本</v>
      </c>
      <c r="G46" s="52"/>
      <c r="H46" s="53"/>
      <c r="I46" s="52"/>
      <c r="J46" s="53"/>
      <c r="K46" s="52"/>
      <c r="L46" s="53"/>
      <c r="M46" s="125"/>
      <c r="N46" s="116"/>
      <c r="O46" s="117"/>
      <c r="P46" s="118"/>
      <c r="Q46" s="28">
        <f>'所属データ'!$A$19</f>
        <v>100100</v>
      </c>
      <c r="R46" s="28">
        <f t="shared" si="2"/>
        <v>0</v>
      </c>
      <c r="S46" s="28">
        <f t="shared" si="0"/>
      </c>
      <c r="T46" s="28">
        <f t="shared" si="1"/>
      </c>
      <c r="U46" s="28">
        <f t="shared" si="3"/>
      </c>
      <c r="V46" s="28">
        <f t="shared" si="4"/>
      </c>
      <c r="W46" s="15"/>
      <c r="X46" s="15"/>
      <c r="Y46" s="15"/>
      <c r="Z46" s="15"/>
      <c r="AA46" s="15"/>
      <c r="AB46" s="15"/>
      <c r="AC46" s="15"/>
      <c r="AD46" s="15"/>
      <c r="AE46" s="15"/>
      <c r="AF46" s="39"/>
    </row>
    <row r="47" spans="1:32" ht="14.25" customHeight="1">
      <c r="A47" s="70">
        <v>42</v>
      </c>
      <c r="B47" s="143"/>
      <c r="C47" s="146"/>
      <c r="D47" s="146"/>
      <c r="E47" s="62"/>
      <c r="F47" s="133" t="str">
        <f>'所属データ'!$G$3</f>
        <v>熊　本</v>
      </c>
      <c r="G47" s="54"/>
      <c r="H47" s="55"/>
      <c r="I47" s="54"/>
      <c r="J47" s="55"/>
      <c r="K47" s="54"/>
      <c r="L47" s="55"/>
      <c r="M47" s="126"/>
      <c r="N47" s="119"/>
      <c r="O47" s="120"/>
      <c r="P47" s="121"/>
      <c r="Q47" s="28">
        <f>'所属データ'!$A$19</f>
        <v>100100</v>
      </c>
      <c r="R47" s="28">
        <f t="shared" si="2"/>
        <v>0</v>
      </c>
      <c r="S47" s="28">
        <f t="shared" si="0"/>
      </c>
      <c r="T47" s="28">
        <f t="shared" si="1"/>
      </c>
      <c r="U47" s="28">
        <f t="shared" si="3"/>
      </c>
      <c r="V47" s="28">
        <f t="shared" si="4"/>
      </c>
      <c r="W47" s="15"/>
      <c r="X47" s="15"/>
      <c r="Y47" s="15"/>
      <c r="Z47" s="15"/>
      <c r="AA47" s="15"/>
      <c r="AB47" s="15"/>
      <c r="AC47" s="15"/>
      <c r="AD47" s="15"/>
      <c r="AE47" s="15"/>
      <c r="AF47" s="39"/>
    </row>
    <row r="48" spans="1:32" ht="14.25" customHeight="1">
      <c r="A48" s="70">
        <v>43</v>
      </c>
      <c r="B48" s="143"/>
      <c r="C48" s="146"/>
      <c r="D48" s="146"/>
      <c r="E48" s="62"/>
      <c r="F48" s="133" t="str">
        <f>'所属データ'!$G$3</f>
        <v>熊　本</v>
      </c>
      <c r="G48" s="54"/>
      <c r="H48" s="55"/>
      <c r="I48" s="54"/>
      <c r="J48" s="55"/>
      <c r="K48" s="54"/>
      <c r="L48" s="55"/>
      <c r="M48" s="126"/>
      <c r="N48" s="119"/>
      <c r="O48" s="120"/>
      <c r="P48" s="121"/>
      <c r="Q48" s="28">
        <f>'所属データ'!$A$19</f>
        <v>100100</v>
      </c>
      <c r="R48" s="28">
        <f t="shared" si="2"/>
        <v>0</v>
      </c>
      <c r="S48" s="28">
        <f t="shared" si="0"/>
      </c>
      <c r="T48" s="28">
        <f t="shared" si="1"/>
      </c>
      <c r="U48" s="28">
        <f t="shared" si="3"/>
      </c>
      <c r="V48" s="28">
        <f t="shared" si="4"/>
      </c>
      <c r="W48" s="15"/>
      <c r="X48" s="15"/>
      <c r="Y48" s="15"/>
      <c r="Z48" s="15"/>
      <c r="AA48" s="15"/>
      <c r="AB48" s="15"/>
      <c r="AC48" s="15"/>
      <c r="AD48" s="15"/>
      <c r="AE48" s="15"/>
      <c r="AF48" s="39"/>
    </row>
    <row r="49" spans="1:32" ht="14.25" customHeight="1">
      <c r="A49" s="70">
        <v>44</v>
      </c>
      <c r="B49" s="143"/>
      <c r="C49" s="146"/>
      <c r="D49" s="146"/>
      <c r="E49" s="62"/>
      <c r="F49" s="133" t="str">
        <f>'所属データ'!$G$3</f>
        <v>熊　本</v>
      </c>
      <c r="G49" s="54"/>
      <c r="H49" s="55"/>
      <c r="I49" s="54"/>
      <c r="J49" s="55"/>
      <c r="K49" s="54"/>
      <c r="L49" s="55"/>
      <c r="M49" s="126"/>
      <c r="N49" s="119"/>
      <c r="O49" s="120"/>
      <c r="P49" s="121"/>
      <c r="Q49" s="28">
        <f>'所属データ'!$A$19</f>
        <v>100100</v>
      </c>
      <c r="R49" s="28">
        <f t="shared" si="2"/>
        <v>0</v>
      </c>
      <c r="S49" s="28">
        <f t="shared" si="0"/>
      </c>
      <c r="T49" s="28">
        <f t="shared" si="1"/>
      </c>
      <c r="U49" s="28">
        <f t="shared" si="3"/>
      </c>
      <c r="V49" s="28">
        <f t="shared" si="4"/>
      </c>
      <c r="W49" s="15"/>
      <c r="X49" s="15"/>
      <c r="Y49" s="15"/>
      <c r="Z49" s="15"/>
      <c r="AA49" s="15"/>
      <c r="AB49" s="15"/>
      <c r="AC49" s="15"/>
      <c r="AD49" s="15"/>
      <c r="AE49" s="15"/>
      <c r="AF49" s="39"/>
    </row>
    <row r="50" spans="1:32" ht="14.25" customHeight="1" thickBot="1">
      <c r="A50" s="71">
        <v>45</v>
      </c>
      <c r="B50" s="144"/>
      <c r="C50" s="147"/>
      <c r="D50" s="147"/>
      <c r="E50" s="63"/>
      <c r="F50" s="134" t="str">
        <f>'所属データ'!$G$3</f>
        <v>熊　本</v>
      </c>
      <c r="G50" s="56"/>
      <c r="H50" s="57"/>
      <c r="I50" s="56"/>
      <c r="J50" s="57"/>
      <c r="K50" s="56"/>
      <c r="L50" s="57"/>
      <c r="M50" s="127"/>
      <c r="N50" s="122"/>
      <c r="O50" s="123"/>
      <c r="P50" s="124"/>
      <c r="Q50" s="28">
        <f>'所属データ'!$A$19</f>
        <v>100100</v>
      </c>
      <c r="R50" s="28">
        <f t="shared" si="2"/>
        <v>0</v>
      </c>
      <c r="S50" s="28">
        <f t="shared" si="0"/>
      </c>
      <c r="T50" s="28">
        <f t="shared" si="1"/>
      </c>
      <c r="U50" s="28">
        <f t="shared" si="3"/>
      </c>
      <c r="V50" s="28">
        <f t="shared" si="4"/>
      </c>
      <c r="W50" s="15"/>
      <c r="X50" s="15"/>
      <c r="Y50" s="15"/>
      <c r="Z50" s="15"/>
      <c r="AA50" s="15"/>
      <c r="AB50" s="15"/>
      <c r="AC50" s="15"/>
      <c r="AD50" s="15"/>
      <c r="AE50" s="15"/>
      <c r="AF50" s="39"/>
    </row>
    <row r="52" ht="12" customHeight="1"/>
    <row r="53" spans="2:10" ht="12.75" hidden="1">
      <c r="B53" s="14" t="s">
        <v>35</v>
      </c>
      <c r="C53" s="14" t="s">
        <v>122</v>
      </c>
      <c r="D53" s="14" t="s">
        <v>44</v>
      </c>
      <c r="E53" s="14" t="s">
        <v>57</v>
      </c>
      <c r="G53" s="14" t="s">
        <v>51</v>
      </c>
      <c r="I53" s="14" t="s">
        <v>54</v>
      </c>
      <c r="J53" t="s">
        <v>59</v>
      </c>
    </row>
    <row r="54" spans="1:21" ht="12.75" hidden="1">
      <c r="A54" s="115" t="str">
        <f>IF('所属データ'!$E$3="小学",B54,IF('所属データ'!$E$3="中学",C54,IF('所属データ'!$E$3="高校",D54,IF('所属データ'!$E$3="一般",F54,""))))</f>
        <v>低学年１００ｍ</v>
      </c>
      <c r="B54" s="115" t="str">
        <f>IF('所属データ'!$E$3="小学",C54,IF('所属データ'!$E$3="中学",D54,IF('所属データ'!$E$3="高校",E54,IF('所属データ'!$E$3="一般",G54,""))))</f>
        <v>低学年１００ｍ</v>
      </c>
      <c r="C54" s="14" t="s">
        <v>131</v>
      </c>
      <c r="D54" s="28" t="s">
        <v>149</v>
      </c>
      <c r="E54" s="28" t="s">
        <v>138</v>
      </c>
      <c r="F54" s="17"/>
      <c r="G54" s="28" t="s">
        <v>138</v>
      </c>
      <c r="H54" s="17"/>
      <c r="J54" t="s">
        <v>60</v>
      </c>
      <c r="N54" s="28"/>
      <c r="O54" s="28"/>
      <c r="P54" s="28"/>
      <c r="T54" s="14"/>
      <c r="U54" s="14"/>
    </row>
    <row r="55" spans="1:21" ht="12.75" hidden="1">
      <c r="A55" s="115" t="str">
        <f>IF('所属データ'!$E$3="小学",B55,IF('所属データ'!$E$3="中学",C55,IF('所属データ'!$E$3="高校",D55,IF('所属データ'!$E$3="一般",F55,""))))</f>
        <v>高学年１００ｍ</v>
      </c>
      <c r="B55" s="115" t="str">
        <f>IF('所属データ'!$E$3="小学",C55,IF('所属データ'!$E$3="中学",D55,IF('所属データ'!$E$3="高校",E55,IF('所属データ'!$E$3="一般",G55,""))))</f>
        <v>高学年１００ｍ</v>
      </c>
      <c r="C55" s="14" t="s">
        <v>132</v>
      </c>
      <c r="D55" s="28" t="s">
        <v>150</v>
      </c>
      <c r="E55" s="28" t="s">
        <v>139</v>
      </c>
      <c r="F55" s="17"/>
      <c r="G55" s="28" t="s">
        <v>139</v>
      </c>
      <c r="H55" s="17"/>
      <c r="J55" t="s">
        <v>61</v>
      </c>
      <c r="U55" s="14"/>
    </row>
    <row r="56" spans="1:21" ht="12.75" hidden="1">
      <c r="A56" s="115" t="str">
        <f>IF('所属データ'!$E$3="小学",B56,IF('所属データ'!$E$3="中学",C56,IF('所属データ'!$E$3="高校",D56,IF('所属データ'!$E$3="一般",F56,""))))</f>
        <v>高学年８００ｍ</v>
      </c>
      <c r="B56" s="115" t="str">
        <f>IF('所属データ'!$E$3="小学",C56,IF('所属データ'!$E$3="中学",D56,IF('所属データ'!$E$3="高校",E56,IF('所属データ'!$E$3="一般",G56,""))))</f>
        <v>高学年８００ｍ</v>
      </c>
      <c r="C56" s="14" t="s">
        <v>133</v>
      </c>
      <c r="D56" s="28" t="s">
        <v>151</v>
      </c>
      <c r="E56" s="28" t="s">
        <v>141</v>
      </c>
      <c r="F56" s="17"/>
      <c r="G56" s="28" t="s">
        <v>141</v>
      </c>
      <c r="H56" s="17"/>
      <c r="J56" t="s">
        <v>62</v>
      </c>
      <c r="U56" s="14"/>
    </row>
    <row r="57" spans="1:21" ht="12.75" hidden="1">
      <c r="A57" s="115">
        <f>IF('所属データ'!$E$3="小学",B57,IF('所属データ'!$E$3="中学",C57,IF('所属データ'!$E$3="高校",D57,IF('所属データ'!$E$3="一般",F57,""))))</f>
        <v>0</v>
      </c>
      <c r="B57" s="115">
        <f>IF('所属データ'!$E$3="小学",C57,IF('所属データ'!$E$3="中学",D57,IF('所属データ'!$E$3="高校",E57,IF('所属データ'!$E$3="一般",G57,""))))</f>
        <v>0</v>
      </c>
      <c r="D57" s="28" t="s">
        <v>138</v>
      </c>
      <c r="E57" s="28" t="s">
        <v>142</v>
      </c>
      <c r="F57" s="17"/>
      <c r="G57" s="28" t="s">
        <v>142</v>
      </c>
      <c r="H57" s="17"/>
      <c r="J57" t="s">
        <v>63</v>
      </c>
      <c r="U57" s="14"/>
    </row>
    <row r="58" spans="1:21" ht="12.75" hidden="1">
      <c r="A58" s="115">
        <f>IF('所属データ'!$E$3="小学",B58,IF('所属データ'!$E$3="中学",C58,IF('所属データ'!$E$3="高校",D58,IF('所属データ'!$E$3="一般",F58,""))))</f>
        <v>0</v>
      </c>
      <c r="B58" s="115">
        <f>IF('所属データ'!$E$3="小学",C58,IF('所属データ'!$E$3="中学",D58,IF('所属データ'!$E$3="高校",E58,IF('所属データ'!$E$3="一般",G58,""))))</f>
        <v>0</v>
      </c>
      <c r="D58" s="28" t="s">
        <v>139</v>
      </c>
      <c r="E58" s="28" t="s">
        <v>144</v>
      </c>
      <c r="F58" s="17"/>
      <c r="G58" s="28" t="s">
        <v>144</v>
      </c>
      <c r="H58" s="17"/>
      <c r="J58" t="s">
        <v>64</v>
      </c>
      <c r="U58" s="14"/>
    </row>
    <row r="59" spans="1:21" ht="12.75" hidden="1">
      <c r="A59" s="115">
        <f>IF('所属データ'!$E$3="小学",B59,IF('所属データ'!$E$3="中学",C59,IF('所属データ'!$E$3="高校",D59,IF('所属データ'!$E$3="一般",F59,""))))</f>
        <v>0</v>
      </c>
      <c r="B59" s="115">
        <f>IF('所属データ'!$E$3="小学",C59,IF('所属データ'!$E$3="中学",D59,IF('所属データ'!$E$3="高校",E59,IF('所属データ'!$E$3="一般",G59,""))))</f>
        <v>0</v>
      </c>
      <c r="D59" s="28" t="s">
        <v>141</v>
      </c>
      <c r="E59" s="28" t="s">
        <v>148</v>
      </c>
      <c r="F59" s="17"/>
      <c r="G59" s="28" t="s">
        <v>148</v>
      </c>
      <c r="H59" s="17"/>
      <c r="J59" t="s">
        <v>65</v>
      </c>
      <c r="U59" s="14"/>
    </row>
    <row r="60" spans="1:21" ht="12.75" hidden="1">
      <c r="A60" s="115">
        <f>IF('所属データ'!$E$3="小学",B60,IF('所属データ'!$E$3="中学",C60,IF('所属データ'!$E$3="高校",D60,IF('所属データ'!$E$3="一般",F60,""))))</f>
        <v>0</v>
      </c>
      <c r="B60" s="115">
        <f>IF('所属データ'!$E$3="小学",C60,IF('所属データ'!$E$3="中学",D60,IF('所属データ'!$E$3="高校",E60,IF('所属データ'!$E$3="一般",G60,""))))</f>
        <v>0</v>
      </c>
      <c r="D60" s="28" t="s">
        <v>142</v>
      </c>
      <c r="E60" s="28" t="s">
        <v>152</v>
      </c>
      <c r="F60" s="17"/>
      <c r="G60" s="28"/>
      <c r="J60" t="s">
        <v>66</v>
      </c>
      <c r="U60" s="14"/>
    </row>
    <row r="61" spans="1:21" ht="12.75" hidden="1">
      <c r="A61" s="115">
        <f>IF('所属データ'!$E$3="小学",B61,IF('所属データ'!$E$3="中学",C61,IF('所属データ'!$E$3="高校",D61,IF('所属データ'!$E$3="一般",F61,""))))</f>
        <v>0</v>
      </c>
      <c r="B61" s="115">
        <f>IF('所属データ'!$E$3="小学",C61,IF('所属データ'!$E$3="中学",D61,IF('所属データ'!$E$3="高校",E61,IF('所属データ'!$E$3="一般",G61,""))))</f>
        <v>0</v>
      </c>
      <c r="D61" s="28" t="s">
        <v>144</v>
      </c>
      <c r="E61" s="28"/>
      <c r="F61" s="17"/>
      <c r="G61" s="28"/>
      <c r="J61" t="s">
        <v>67</v>
      </c>
      <c r="U61" s="14"/>
    </row>
    <row r="62" spans="1:21" ht="12.75" hidden="1">
      <c r="A62" s="115">
        <f>IF('所属データ'!$E$3="小学",B62,IF('所属データ'!$E$3="中学",C62,IF('所属データ'!$E$3="高校",D62,IF('所属データ'!$E$3="一般",F62,""))))</f>
        <v>0</v>
      </c>
      <c r="B62" s="115">
        <f>IF('所属データ'!$E$3="小学",C62,IF('所属データ'!$E$3="中学",D62,IF('所属データ'!$E$3="高校",E62,IF('所属データ'!$E$3="一般",G62,""))))</f>
        <v>0</v>
      </c>
      <c r="D62" s="28" t="s">
        <v>148</v>
      </c>
      <c r="E62" s="17" t="s">
        <v>117</v>
      </c>
      <c r="G62" s="17" t="s">
        <v>117</v>
      </c>
      <c r="J62" t="s">
        <v>68</v>
      </c>
      <c r="U62" s="14"/>
    </row>
    <row r="63" spans="1:21" ht="12.75" hidden="1">
      <c r="A63" s="115">
        <f>IF('所属データ'!$E$3="小学",B63,IF('所属データ'!$E$3="中学",C63,IF('所属データ'!$E$3="高校",D63,IF('所属データ'!$E$3="一般",F63,""))))</f>
        <v>0</v>
      </c>
      <c r="B63" s="115">
        <f>IF('所属データ'!$E$3="小学",C63,IF('所属データ'!$E$3="中学",D63,IF('所属データ'!$E$3="高校",E63,IF('所属データ'!$E$3="一般",G63,""))))</f>
        <v>0</v>
      </c>
      <c r="D63" s="28"/>
      <c r="E63" s="17" t="s">
        <v>117</v>
      </c>
      <c r="F63" s="17"/>
      <c r="G63" s="17" t="s">
        <v>117</v>
      </c>
      <c r="J63" t="s">
        <v>69</v>
      </c>
      <c r="U63" s="14"/>
    </row>
    <row r="64" spans="1:21" ht="12.75" hidden="1">
      <c r="A64" s="115">
        <f>IF('所属データ'!$E$3="小学",B64,IF('所属データ'!$E$3="中学",C64,IF('所属データ'!$E$3="高校",D64,IF('所属データ'!$E$3="一般",F64,""))))</f>
        <v>0</v>
      </c>
      <c r="B64" s="115">
        <f>IF('所属データ'!$E$3="小学",C64,IF('所属データ'!$E$3="中学",D64,IF('所属データ'!$E$3="高校",E64,IF('所属データ'!$E$3="一般",G64,""))))</f>
        <v>0</v>
      </c>
      <c r="D64" s="28"/>
      <c r="E64" s="17" t="s">
        <v>117</v>
      </c>
      <c r="F64" s="17"/>
      <c r="G64" s="17" t="s">
        <v>117</v>
      </c>
      <c r="J64" t="s">
        <v>70</v>
      </c>
      <c r="U64" s="14"/>
    </row>
    <row r="65" spans="1:21" ht="12.75" hidden="1">
      <c r="A65" s="115">
        <f>IF('所属データ'!$E$3="小学",B65,IF('所属データ'!$E$3="中学",C65,IF('所属データ'!$E$3="高校",D65,IF('所属データ'!$E$3="一般",F65,""))))</f>
        <v>0</v>
      </c>
      <c r="B65" s="115">
        <f>IF('所属データ'!$E$3="小学",C65,IF('所属データ'!$E$3="中学",D65,IF('所属データ'!$E$3="高校",E65,IF('所属データ'!$E$3="一般",G65,""))))</f>
        <v>0</v>
      </c>
      <c r="D65" s="28"/>
      <c r="E65" s="17" t="s">
        <v>118</v>
      </c>
      <c r="F65" s="17"/>
      <c r="G65" s="17" t="s">
        <v>118</v>
      </c>
      <c r="J65" t="s">
        <v>71</v>
      </c>
      <c r="U65" s="14"/>
    </row>
    <row r="66" spans="1:21" ht="12.75" hidden="1">
      <c r="A66" s="115">
        <f>IF('所属データ'!$E$3="小学",B66,IF('所属データ'!$E$3="中学",C66,IF('所属データ'!$E$3="高校",D66,IF('所属データ'!$E$3="一般",F66,""))))</f>
        <v>0</v>
      </c>
      <c r="B66" s="115">
        <f>IF('所属データ'!$E$3="小学",C66,IF('所属データ'!$E$3="中学",D66,IF('所属データ'!$E$3="高校",E66,IF('所属データ'!$E$3="一般",G66,""))))</f>
        <v>0</v>
      </c>
      <c r="D66" s="17" t="s">
        <v>117</v>
      </c>
      <c r="E66" s="17" t="s">
        <v>118</v>
      </c>
      <c r="F66" s="17"/>
      <c r="G66" s="17" t="s">
        <v>118</v>
      </c>
      <c r="J66" t="s">
        <v>72</v>
      </c>
      <c r="U66" s="14"/>
    </row>
    <row r="67" spans="2:21" ht="12.75" hidden="1">
      <c r="B67" s="115" t="str">
        <f>IF('所属データ'!$E$3="中学",C67,IF('所属データ'!$E$3="高校",E68,G68))</f>
        <v>　</v>
      </c>
      <c r="C67" s="14" t="s">
        <v>111</v>
      </c>
      <c r="E67" s="17" t="s">
        <v>111</v>
      </c>
      <c r="F67" s="17"/>
      <c r="G67" s="72" t="s">
        <v>111</v>
      </c>
      <c r="J67" t="s">
        <v>73</v>
      </c>
      <c r="U67" s="14"/>
    </row>
    <row r="68" spans="2:21" ht="12.75" hidden="1">
      <c r="B68" s="115" t="str">
        <f>IF('所属データ'!$E$3="中学",C68,IF('所属データ'!$E$3="高校",E69,G69))</f>
        <v>　</v>
      </c>
      <c r="C68" s="14" t="s">
        <v>111</v>
      </c>
      <c r="E68" s="17" t="s">
        <v>111</v>
      </c>
      <c r="F68" s="17"/>
      <c r="G68" s="72" t="s">
        <v>111</v>
      </c>
      <c r="J68" t="s">
        <v>74</v>
      </c>
      <c r="N68" s="28"/>
      <c r="O68" s="28"/>
      <c r="P68" s="28"/>
      <c r="T68" s="14"/>
      <c r="U68" s="14"/>
    </row>
    <row r="69" spans="2:21" ht="12.75" hidden="1">
      <c r="B69" s="115">
        <f>IF('所属データ'!$E$3="中学",C69,IF('所属データ'!$E$3="高校",E70,G70))</f>
        <v>0</v>
      </c>
      <c r="E69" s="17" t="s">
        <v>111</v>
      </c>
      <c r="F69" s="17"/>
      <c r="G69" s="72" t="s">
        <v>111</v>
      </c>
      <c r="J69" t="s">
        <v>75</v>
      </c>
      <c r="N69" s="28"/>
      <c r="O69" s="28"/>
      <c r="P69" s="28"/>
      <c r="T69" s="14"/>
      <c r="U69" s="14"/>
    </row>
    <row r="70" spans="2:21" ht="12.75" hidden="1">
      <c r="B70" s="115">
        <f>IF('所属データ'!$E$3="中学",C70,IF('所属データ'!$E$3="高校",E71,G71))</f>
        <v>0</v>
      </c>
      <c r="E70" s="17"/>
      <c r="F70" s="17"/>
      <c r="G70" s="72"/>
      <c r="J70" t="s">
        <v>76</v>
      </c>
      <c r="N70" s="28"/>
      <c r="O70" s="28"/>
      <c r="P70" s="28"/>
      <c r="T70" s="14"/>
      <c r="U70" s="14"/>
    </row>
    <row r="71" spans="2:10" ht="12.75" hidden="1">
      <c r="B71" s="115">
        <f>IF('所属データ'!$E$3="中学",C71,IF('所属データ'!$E$3="高校",E72,G72))</f>
        <v>0</v>
      </c>
      <c r="F71" s="17"/>
      <c r="J71" t="s">
        <v>77</v>
      </c>
    </row>
    <row r="72" spans="2:10" ht="12.75" hidden="1">
      <c r="B72" s="115">
        <f>IF('所属データ'!$E$3="中学",C72,IF('所属データ'!$E$3="高校",E73,G73))</f>
        <v>0</v>
      </c>
      <c r="J72" t="s">
        <v>78</v>
      </c>
    </row>
    <row r="73" spans="2:10" ht="12.75" hidden="1">
      <c r="B73" s="115">
        <f>IF('所属データ'!$E$3="中学",C73,IF('所属データ'!$E$3="高校",E74,G74))</f>
        <v>0</v>
      </c>
      <c r="J73" t="s">
        <v>79</v>
      </c>
    </row>
    <row r="74" spans="2:10" ht="12.75" hidden="1">
      <c r="B74" s="115">
        <f>IF('所属データ'!$E$3="中学",C74,IF('所属データ'!$E$3="高校",E75,G75))</f>
        <v>0</v>
      </c>
      <c r="J74" t="s">
        <v>80</v>
      </c>
    </row>
    <row r="75" spans="2:10" ht="12.75" hidden="1">
      <c r="B75" s="115">
        <f>IF('所属データ'!$E$3="中学",C75,IF('所属データ'!$E$3="高校",E76,G76))</f>
        <v>0</v>
      </c>
      <c r="J75" t="s">
        <v>81</v>
      </c>
    </row>
    <row r="76" spans="2:10" ht="12.75" hidden="1">
      <c r="B76" s="115">
        <f>IF('所属データ'!$E$3="中学",C76,IF('所属データ'!$E$3="高校",E77,G77))</f>
        <v>0</v>
      </c>
      <c r="J76" t="s">
        <v>82</v>
      </c>
    </row>
    <row r="77" spans="2:10" ht="12.75" hidden="1">
      <c r="B77" s="115">
        <f>IF('所属データ'!$E$3="中学",C77,IF('所属データ'!$E$3="高校",E78,G78))</f>
        <v>0</v>
      </c>
      <c r="J77" t="s">
        <v>83</v>
      </c>
    </row>
    <row r="78" spans="2:10" ht="12.75" hidden="1">
      <c r="B78" s="115">
        <f>IF('所属データ'!$E$3="中学",C78,IF('所属データ'!$E$3="高校",E79,G79))</f>
        <v>0</v>
      </c>
      <c r="J78" t="s">
        <v>84</v>
      </c>
    </row>
    <row r="79" spans="2:10" ht="12.75" hidden="1">
      <c r="B79" s="115">
        <f>IF('所属データ'!$E$3="中学",C79,IF('所属データ'!$E$3="高校",E80,G80))</f>
        <v>0</v>
      </c>
      <c r="J79" t="s">
        <v>85</v>
      </c>
    </row>
    <row r="80" spans="2:10" ht="12.75" hidden="1">
      <c r="B80" s="115">
        <f>IF('所属データ'!$E$3="中学",C80,IF('所属データ'!$E$3="高校",E81,G81))</f>
        <v>0</v>
      </c>
      <c r="J80" t="s">
        <v>86</v>
      </c>
    </row>
    <row r="81" ht="12.75" hidden="1">
      <c r="J81" t="s">
        <v>87</v>
      </c>
    </row>
    <row r="82" ht="12.75" hidden="1">
      <c r="J82" t="s">
        <v>88</v>
      </c>
    </row>
    <row r="83" ht="12.75" hidden="1">
      <c r="J83" t="s">
        <v>89</v>
      </c>
    </row>
    <row r="84" ht="12.75" hidden="1">
      <c r="J84" t="s">
        <v>90</v>
      </c>
    </row>
    <row r="85" ht="12.75" hidden="1">
      <c r="J85" t="s">
        <v>91</v>
      </c>
    </row>
    <row r="86" ht="12.75" hidden="1">
      <c r="J86" t="s">
        <v>92</v>
      </c>
    </row>
    <row r="87" ht="12.75" hidden="1">
      <c r="J87" t="s">
        <v>93</v>
      </c>
    </row>
    <row r="88" ht="12.75" hidden="1">
      <c r="J88" t="s">
        <v>94</v>
      </c>
    </row>
    <row r="89" ht="12.75" hidden="1">
      <c r="J89" t="s">
        <v>95</v>
      </c>
    </row>
    <row r="90" ht="12.75" hidden="1">
      <c r="J90" t="s">
        <v>96</v>
      </c>
    </row>
    <row r="91" ht="12.75" hidden="1">
      <c r="J91" t="s">
        <v>97</v>
      </c>
    </row>
    <row r="92" ht="12.75" hidden="1">
      <c r="J92" t="s">
        <v>98</v>
      </c>
    </row>
    <row r="93" ht="12.75" hidden="1">
      <c r="J93" t="s">
        <v>99</v>
      </c>
    </row>
    <row r="94" ht="12.75" hidden="1">
      <c r="J94" t="s">
        <v>100</v>
      </c>
    </row>
    <row r="95" ht="12.75" hidden="1">
      <c r="J95" t="s">
        <v>101</v>
      </c>
    </row>
    <row r="96" ht="12.75" hidden="1">
      <c r="J96" t="s">
        <v>102</v>
      </c>
    </row>
    <row r="97" ht="12.75" hidden="1">
      <c r="J97" t="s">
        <v>103</v>
      </c>
    </row>
    <row r="98" ht="12.75" hidden="1">
      <c r="J98" t="s">
        <v>104</v>
      </c>
    </row>
    <row r="99" ht="12.75" hidden="1">
      <c r="J99" t="s">
        <v>105</v>
      </c>
    </row>
  </sheetData>
  <sheetProtection sheet="1" selectLockedCells="1"/>
  <mergeCells count="12">
    <mergeCell ref="I4:J4"/>
    <mergeCell ref="E4:E5"/>
    <mergeCell ref="M3:P3"/>
    <mergeCell ref="M4:P4"/>
    <mergeCell ref="F4:F5"/>
    <mergeCell ref="K4:L4"/>
    <mergeCell ref="G4:H4"/>
    <mergeCell ref="A1:B2"/>
    <mergeCell ref="A3:C3"/>
    <mergeCell ref="A4:A5"/>
    <mergeCell ref="B4:B5"/>
    <mergeCell ref="C2:F2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$I$53:$I$57</formula1>
    </dataValidation>
    <dataValidation type="list" allowBlank="1" showInputMessage="1" showErrorMessage="1" sqref="G6:G50 I6:I50 K6:K50">
      <formula1>$B$54:$B$66</formula1>
    </dataValidation>
  </dataValidations>
  <printOptions horizontalCentered="1"/>
  <pageMargins left="0.31496062992125984" right="0.1968503937007874" top="0.5905511811023623" bottom="0.31496062992125984" header="0.5511811023622047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ユーザー</cp:lastModifiedBy>
  <cp:lastPrinted>2016-03-19T09:55:41Z</cp:lastPrinted>
  <dcterms:created xsi:type="dcterms:W3CDTF">2002-06-02T12:37:11Z</dcterms:created>
  <dcterms:modified xsi:type="dcterms:W3CDTF">2024-06-27T07:15:49Z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