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4952" windowHeight="9432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'所属データ'!$A$1:$H$27</definedName>
    <definedName name="_xlnm.Print_Area" localSheetId="2">'女子'!$A$1:$I$50</definedName>
    <definedName name="_xlnm.Print_Area" localSheetId="1">'男子'!$A$1:$I$50</definedName>
    <definedName name="男種目" localSheetId="2">'男子'!$B$55:$E$70</definedName>
  </definedNames>
  <calcPr fullCalcOnLoad="1"/>
</workbook>
</file>

<file path=xl/comments2.xml><?xml version="1.0" encoding="utf-8"?>
<comments xmlns="http://schemas.openxmlformats.org/spreadsheetml/2006/main">
  <authors>
    <author>takano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sharedStrings.xml><?xml version="1.0" encoding="utf-8"?>
<sst xmlns="http://schemas.openxmlformats.org/spreadsheetml/2006/main" count="97" uniqueCount="65">
  <si>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</si>
  <si>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</si>
  <si>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</si>
  <si>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</si>
  <si>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</si>
  <si>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</si>
  <si>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</si>
  <si>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</si>
  <si>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</si>
  <si>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</si>
  <si>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</si>
  <si>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</si>
  <si>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</si>
  <si>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</si>
  <si>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</si>
  <si>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</si>
  <si>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</si>
  <si>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</si>
  <si>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</si>
  <si>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</si>
  <si>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</si>
  <si>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</si>
  <si>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</si>
  <si>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</si>
  <si>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</si>
  <si>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男子種目</t>
  </si>
  <si>
    <t>種目１</t>
  </si>
  <si>
    <t>女子種目</t>
  </si>
  <si>
    <t>内　　　訳</t>
  </si>
  <si>
    <t>tel(携帯)</t>
  </si>
  <si>
    <t>　　各氏名を入力してください。（全角漢字）　</t>
  </si>
  <si>
    <t>監督名：</t>
  </si>
  <si>
    <t>所属名(略称)：</t>
  </si>
  <si>
    <t>所属長名：</t>
  </si>
  <si>
    <t>一般</t>
  </si>
  <si>
    <t>高校</t>
  </si>
  <si>
    <t>中学</t>
  </si>
  <si>
    <t>　　　※学校の場合、略称に中・高・大をつけてください（例：松橋中）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</si>
  <si>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</si>
  <si>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</si>
  <si>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</si>
  <si>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</si>
  <si>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※所属種別で参加料の算出をします。</t>
  </si>
  <si>
    <t>種目２</t>
  </si>
  <si>
    <t>混成競技</t>
  </si>
  <si>
    <t>個人種目</t>
  </si>
  <si>
    <t>リレー</t>
  </si>
  <si>
    <t>・リレー種目参加者は○をリストから選択してください。</t>
  </si>
  <si>
    <t>・本ファイルをメールに添付し、下記アドレスに送信してください。
但し、中学・高校の場合は学校長の参加許可を得てください。</t>
  </si>
  <si>
    <t>・登録番号は大会当日のナンバーカードと一致すること。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</si>
  <si>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</si>
  <si>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必ず入力のこと</t>
  </si>
  <si>
    <t>・最高記録を必ず入力してください。</t>
  </si>
  <si>
    <t>走高跳</t>
  </si>
  <si>
    <t>棒高跳</t>
  </si>
  <si>
    <t>走幅跳</t>
  </si>
  <si>
    <t>三段跳</t>
  </si>
  <si>
    <t>種別</t>
  </si>
  <si>
    <t>小学</t>
  </si>
  <si>
    <t>跳躍記録会申込</t>
  </si>
  <si>
    <r>
      <t xml:space="preserve">・参加料は、大会開催の一週間前に開催可否の連絡をホームページ上で行うので、その後、５月１２日（金）までに送金すること。期日までに送金のない場合は大会に出場できない。参加料は理由の如何にかかわらず返金しない。
</t>
    </r>
    <r>
      <rPr>
        <b/>
        <sz val="11"/>
        <color indexed="10"/>
        <rFont val="ＭＳ Ｐゴシック"/>
        <family val="3"/>
      </rPr>
      <t xml:space="preserve">【郵便振替口座】０１７７０－９－１１４８６３　【加入者名】熊本陸上競技協会 </t>
    </r>
    <r>
      <rPr>
        <sz val="11"/>
        <rFont val="ＭＳ Ｐゴシック"/>
        <family val="3"/>
      </rPr>
      <t xml:space="preserve">              　　（通信欄に大会名（第１回跳躍記録会）所属・種目数を必ず記入してください）</t>
    </r>
  </si>
  <si>
    <t>令和６年度第１回熊本県跳躍季記録会</t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</si>
  <si>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west.s.o@live.jp
申込み締切　５月８日(水）</t>
    </r>
  </si>
  <si>
    <t>R６
男 子</t>
  </si>
  <si>
    <t>R６
女 子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</si>
</sst>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$-411]ge\.m\.d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53"/>
      </left>
      <right style="dotted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theme="3" tint="0.3999499976634979"/>
      </top>
      <bottom>
        <color indexed="63"/>
      </bottom>
    </border>
    <border>
      <left style="dotted">
        <color indexed="30"/>
      </left>
      <right style="medium">
        <color theme="3" tint="0.3999499976634979"/>
      </right>
      <top style="thin">
        <color indexed="30"/>
      </top>
      <bottom style="medium">
        <color indexed="30"/>
      </bottom>
    </border>
    <border>
      <left style="medium">
        <color theme="3" tint="0.3999499976634979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theme="3" tint="0.3999499976634979"/>
      </right>
      <top>
        <color indexed="63"/>
      </top>
      <bottom style="thin">
        <color indexed="30"/>
      </bottom>
    </border>
    <border>
      <left style="medium">
        <color theme="3" tint="0.3999499976634979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theme="3" tint="0.3999499976634979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theme="3" tint="0.3999499976634979"/>
      </left>
      <right style="thin">
        <color indexed="30"/>
      </right>
      <top style="thin">
        <color indexed="30"/>
      </top>
      <bottom style="medium">
        <color theme="3" tint="0.3999499976634979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theme="3" tint="0.3999499976634979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theme="3" tint="0.3999499976634979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theme="3" tint="0.3999499976634979"/>
      </bottom>
    </border>
    <border>
      <left style="dotted">
        <color indexed="30"/>
      </left>
      <right style="medium">
        <color theme="3" tint="0.3999499976634979"/>
      </right>
      <top style="thin">
        <color indexed="30"/>
      </top>
      <bottom style="medium">
        <color theme="3" tint="0.3999499976634979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30"/>
      </left>
      <right>
        <color indexed="63"/>
      </right>
      <top style="medium">
        <color theme="3" tint="0.3999499976634979"/>
      </top>
      <bottom style="thin">
        <color indexed="30"/>
      </bottom>
    </border>
    <border>
      <left>
        <color indexed="63"/>
      </left>
      <right>
        <color indexed="63"/>
      </right>
      <top style="medium">
        <color theme="3" tint="0.3999499976634979"/>
      </top>
      <bottom style="thin">
        <color indexed="30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theme="3" tint="0.3999499976634979"/>
      </left>
      <right style="thin">
        <color indexed="30"/>
      </right>
      <top style="medium">
        <color theme="3" tint="0.3999499976634979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theme="3" tint="0.3999499976634979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5" fontId="7" fillId="4" borderId="27" xfId="0" applyNumberFormat="1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5" fontId="7" fillId="4" borderId="28" xfId="0" applyNumberFormat="1" applyFont="1" applyFill="1" applyBorder="1" applyAlignment="1">
      <alignment horizontal="right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7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32" borderId="41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2" xfId="0" applyFill="1" applyBorder="1" applyAlignment="1">
      <alignment/>
    </xf>
    <xf numFmtId="185" fontId="0" fillId="4" borderId="43" xfId="0" applyNumberFormat="1" applyFill="1" applyBorder="1" applyAlignment="1">
      <alignment horizontal="center" vertical="center"/>
    </xf>
    <xf numFmtId="186" fontId="0" fillId="4" borderId="44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>
      <alignment vertical="center" wrapText="1"/>
    </xf>
    <xf numFmtId="0" fontId="0" fillId="4" borderId="0" xfId="0" applyNumberFormat="1" applyFont="1" applyFill="1" applyAlignment="1">
      <alignment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>
      <alignment vertical="top"/>
    </xf>
    <xf numFmtId="0" fontId="51" fillId="32" borderId="14" xfId="0" applyFont="1" applyFill="1" applyBorder="1" applyAlignment="1">
      <alignment/>
    </xf>
    <xf numFmtId="0" fontId="8" fillId="0" borderId="17" xfId="0" applyFont="1" applyFill="1" applyBorder="1" applyAlignment="1">
      <alignment horizontal="right" vertical="center"/>
    </xf>
    <xf numFmtId="0" fontId="52" fillId="32" borderId="0" xfId="0" applyFont="1" applyFill="1" applyBorder="1" applyAlignment="1">
      <alignment horizontal="right" vertical="center"/>
    </xf>
    <xf numFmtId="0" fontId="52" fillId="32" borderId="0" xfId="0" applyFont="1" applyFill="1" applyBorder="1" applyAlignment="1">
      <alignment horizontal="left" vertical="center"/>
    </xf>
    <xf numFmtId="0" fontId="0" fillId="4" borderId="27" xfId="0" applyFill="1" applyBorder="1" applyAlignment="1">
      <alignment horizontal="center"/>
    </xf>
    <xf numFmtId="185" fontId="0" fillId="4" borderId="46" xfId="0" applyNumberFormat="1" applyFill="1" applyBorder="1" applyAlignment="1">
      <alignment horizontal="center" vertical="center"/>
    </xf>
    <xf numFmtId="186" fontId="0" fillId="4" borderId="47" xfId="0" applyNumberForma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5" xfId="0" applyFont="1" applyFill="1" applyBorder="1" applyAlignment="1" applyProtection="1">
      <alignment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178" fontId="10" fillId="0" borderId="5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3" fillId="32" borderId="59" xfId="0" applyFont="1" applyFill="1" applyBorder="1" applyAlignment="1">
      <alignment horizontal="center" vertical="center" shrinkToFit="1"/>
    </xf>
    <xf numFmtId="178" fontId="10" fillId="0" borderId="6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2" xfId="0" applyNumberFormat="1" applyFont="1" applyFill="1" applyBorder="1" applyAlignment="1" applyProtection="1">
      <alignment horizontal="right" vertical="center" shrinkToFit="1"/>
      <protection locked="0"/>
    </xf>
    <xf numFmtId="0" fontId="7" fillId="4" borderId="15" xfId="0" applyFont="1" applyFill="1" applyBorder="1" applyAlignment="1">
      <alignment horizontal="center" vertical="center" wrapText="1" shrinkToFit="1"/>
    </xf>
    <xf numFmtId="49" fontId="3" fillId="0" borderId="63" xfId="0" applyNumberFormat="1" applyFont="1" applyFill="1" applyBorder="1" applyAlignment="1" applyProtection="1">
      <alignment vertical="center"/>
      <protection locked="0"/>
    </xf>
    <xf numFmtId="49" fontId="3" fillId="0" borderId="64" xfId="0" applyNumberFormat="1" applyFont="1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0" borderId="63" xfId="0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3" fillId="32" borderId="65" xfId="0" applyFont="1" applyFill="1" applyBorder="1" applyAlignment="1">
      <alignment horizontal="left" vertical="center"/>
    </xf>
    <xf numFmtId="0" fontId="3" fillId="32" borderId="66" xfId="0" applyFont="1" applyFill="1" applyBorder="1" applyAlignment="1">
      <alignment horizontal="left" vertical="center"/>
    </xf>
    <xf numFmtId="0" fontId="3" fillId="32" borderId="67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4" borderId="68" xfId="0" applyFill="1" applyBorder="1" applyAlignment="1">
      <alignment vertical="center"/>
    </xf>
    <xf numFmtId="0" fontId="0" fillId="4" borderId="69" xfId="0" applyFill="1" applyBorder="1" applyAlignment="1">
      <alignment vertical="center"/>
    </xf>
    <xf numFmtId="0" fontId="0" fillId="4" borderId="0" xfId="0" applyFont="1" applyFill="1" applyAlignment="1">
      <alignment horizontal="left" vertical="top" wrapText="1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textRotation="255"/>
    </xf>
    <xf numFmtId="0" fontId="3" fillId="33" borderId="26" xfId="0" applyFont="1" applyFill="1" applyBorder="1" applyAlignment="1">
      <alignment horizontal="center" vertical="center" textRotation="255"/>
    </xf>
    <xf numFmtId="0" fontId="0" fillId="0" borderId="79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2" borderId="80" xfId="0" applyFont="1" applyFill="1" applyBorder="1" applyAlignment="1">
      <alignment horizontal="center" vertical="center"/>
    </xf>
    <xf numFmtId="0" fontId="3" fillId="32" borderId="81" xfId="0" applyFont="1" applyFill="1" applyBorder="1" applyAlignment="1">
      <alignment horizontal="center" vertical="center"/>
    </xf>
    <xf numFmtId="0" fontId="3" fillId="32" borderId="8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shrinkToFit="1"/>
    </xf>
    <xf numFmtId="0" fontId="3" fillId="32" borderId="83" xfId="0" applyFont="1" applyFill="1" applyBorder="1" applyAlignment="1">
      <alignment horizontal="center" vertical="center" wrapText="1"/>
    </xf>
    <xf numFmtId="0" fontId="3" fillId="32" borderId="8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textRotation="255"/>
    </xf>
    <xf numFmtId="0" fontId="3" fillId="32" borderId="30" xfId="0" applyFont="1" applyFill="1" applyBorder="1" applyAlignment="1">
      <alignment horizontal="center" vertical="center" textRotation="255"/>
    </xf>
    <xf numFmtId="0" fontId="4" fillId="32" borderId="85" xfId="0" applyFont="1" applyFill="1" applyBorder="1" applyAlignment="1">
      <alignment horizontal="center" vertical="center" wrapText="1"/>
    </xf>
    <xf numFmtId="0" fontId="4" fillId="32" borderId="86" xfId="0" applyFont="1" applyFill="1" applyBorder="1" applyAlignment="1">
      <alignment horizontal="center" vertical="center" wrapText="1"/>
    </xf>
    <xf numFmtId="0" fontId="4" fillId="32" borderId="87" xfId="0" applyFont="1" applyFill="1" applyBorder="1" applyAlignment="1">
      <alignment horizontal="center" vertical="center" wrapText="1"/>
    </xf>
    <xf numFmtId="0" fontId="4" fillId="32" borderId="88" xfId="0" applyFont="1" applyFill="1" applyBorder="1" applyAlignment="1">
      <alignment horizontal="center" vertical="center" wrapText="1"/>
    </xf>
    <xf numFmtId="0" fontId="3" fillId="32" borderId="89" xfId="0" applyFont="1" applyFill="1" applyBorder="1" applyAlignment="1">
      <alignment horizontal="center" vertical="center" wrapText="1"/>
    </xf>
    <xf numFmtId="0" fontId="3" fillId="32" borderId="9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PageLayoutView="0" workbookViewId="0" topLeftCell="A1">
      <selection activeCell="E3" sqref="E3"/>
    </sheetView>
  </sheetViews>
  <sheetFormatPr defaultColWidth="9.00390625" defaultRowHeight="13.5"/>
  <cols>
    <col min="1" max="1" width="2.75390625" style="0" customWidth="1"/>
    <col min="2" max="2" width="15.12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8" width="5.25390625" style="0" customWidth="1"/>
    <col min="9" max="9" width="5.00390625" style="0" customWidth="1"/>
    <col min="10" max="10" width="7.125" style="0" customWidth="1"/>
    <col min="11" max="11" width="5.375" style="0" customWidth="1"/>
    <col min="12" max="12" width="5.00390625" style="0" hidden="1" customWidth="1"/>
    <col min="13" max="21" width="5.00390625" style="0" customWidth="1"/>
  </cols>
  <sheetData>
    <row r="1" spans="1:11" ht="33" customHeight="1" thickBot="1">
      <c r="A1" s="1"/>
      <c r="B1" s="133" t="s">
        <v>61</v>
      </c>
      <c r="C1" s="133"/>
      <c r="D1" s="133"/>
      <c r="E1" s="133"/>
      <c r="F1" s="133"/>
      <c r="G1" s="133"/>
      <c r="H1" s="1"/>
      <c r="I1" s="1"/>
      <c r="J1" s="1"/>
      <c r="K1" s="1"/>
    </row>
    <row r="2" spans="1:11" ht="9" customHeight="1" thickTop="1">
      <c r="A2" s="1"/>
      <c r="B2" s="3"/>
      <c r="C2" s="73"/>
      <c r="D2" s="4"/>
      <c r="E2" s="4"/>
      <c r="F2" s="4"/>
      <c r="G2" s="5"/>
      <c r="H2" s="1"/>
      <c r="I2" s="1"/>
      <c r="J2" s="1"/>
      <c r="K2" s="1"/>
    </row>
    <row r="3" spans="1:11" ht="18.75" customHeight="1">
      <c r="A3" s="1"/>
      <c r="B3" s="6" t="s">
        <v>32</v>
      </c>
      <c r="C3" s="22"/>
      <c r="D3" s="109" t="s">
        <v>57</v>
      </c>
      <c r="E3" s="108"/>
      <c r="F3" s="110"/>
      <c r="G3" s="7"/>
      <c r="H3" s="1"/>
      <c r="I3" s="1"/>
      <c r="J3" s="1"/>
      <c r="K3" s="1"/>
    </row>
    <row r="4" spans="1:12" ht="22.5" customHeight="1">
      <c r="A4" s="1"/>
      <c r="B4" s="139" t="s">
        <v>37</v>
      </c>
      <c r="C4" s="140"/>
      <c r="D4" s="140"/>
      <c r="E4" s="140"/>
      <c r="F4" s="140"/>
      <c r="G4" s="141"/>
      <c r="H4" s="1"/>
      <c r="I4" s="1"/>
      <c r="J4" s="1"/>
      <c r="K4" s="1"/>
      <c r="L4" t="s">
        <v>34</v>
      </c>
    </row>
    <row r="5" spans="1:12" ht="21.75" customHeight="1">
      <c r="A5" s="1"/>
      <c r="B5" s="23" t="s">
        <v>30</v>
      </c>
      <c r="C5" s="24"/>
      <c r="D5" s="25"/>
      <c r="E5" s="26"/>
      <c r="F5" s="24"/>
      <c r="G5" s="7"/>
      <c r="H5" s="1"/>
      <c r="I5" s="1"/>
      <c r="J5" s="1"/>
      <c r="K5" s="1"/>
      <c r="L5" t="s">
        <v>35</v>
      </c>
    </row>
    <row r="6" spans="1:12" ht="18" customHeight="1">
      <c r="A6" s="1"/>
      <c r="B6" s="6" t="s">
        <v>33</v>
      </c>
      <c r="C6" s="16"/>
      <c r="D6" s="82" t="s">
        <v>31</v>
      </c>
      <c r="E6" s="137"/>
      <c r="F6" s="138"/>
      <c r="G6" s="7"/>
      <c r="H6" s="1"/>
      <c r="I6" s="1"/>
      <c r="J6" s="1"/>
      <c r="K6" s="1"/>
      <c r="L6" t="s">
        <v>36</v>
      </c>
    </row>
    <row r="7" spans="1:11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</row>
    <row r="8" spans="1:12" ht="16.5" customHeight="1">
      <c r="A8" s="1"/>
      <c r="B8" s="84"/>
      <c r="C8" s="8"/>
      <c r="D8" s="83" t="s">
        <v>29</v>
      </c>
      <c r="E8" s="134"/>
      <c r="F8" s="135"/>
      <c r="G8" s="107" t="s">
        <v>51</v>
      </c>
      <c r="H8" s="1"/>
      <c r="I8" s="1"/>
      <c r="J8" s="1"/>
      <c r="K8" s="1"/>
      <c r="L8" t="s">
        <v>58</v>
      </c>
    </row>
    <row r="9" spans="1:11" ht="13.5" customHeight="1" thickBot="1">
      <c r="A9" s="1"/>
      <c r="B9" s="85"/>
      <c r="C9" s="78"/>
      <c r="D9" s="11"/>
      <c r="E9" s="12"/>
      <c r="F9" s="78"/>
      <c r="G9" s="13"/>
      <c r="H9" s="1"/>
      <c r="I9" s="1"/>
      <c r="J9" s="1"/>
      <c r="K9" s="1"/>
    </row>
    <row r="10" spans="1:11" ht="10.5" customHeight="1" thickTop="1">
      <c r="A10" s="2"/>
      <c r="B10" s="79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88">
        <f>E3</f>
        <v>0</v>
      </c>
      <c r="D11" s="2" t="s">
        <v>42</v>
      </c>
      <c r="E11" s="2"/>
      <c r="F11" s="2"/>
      <c r="G11" s="2"/>
      <c r="H11" s="2"/>
      <c r="I11" s="2"/>
      <c r="J11" s="2"/>
      <c r="K11" s="2"/>
    </row>
    <row r="12" spans="1:11" ht="12.75">
      <c r="A12" s="2"/>
      <c r="B12" s="43" t="s">
        <v>0</v>
      </c>
      <c r="C12" s="43" t="s">
        <v>2</v>
      </c>
      <c r="D12" s="43" t="s">
        <v>1</v>
      </c>
      <c r="E12" s="136" t="s">
        <v>28</v>
      </c>
      <c r="F12" s="136"/>
      <c r="G12" s="2"/>
      <c r="H12" s="2"/>
      <c r="I12" s="2"/>
      <c r="J12" s="2"/>
      <c r="K12" s="2"/>
    </row>
    <row r="13" spans="1:11" ht="18.75" customHeight="1" thickBot="1">
      <c r="A13" s="2"/>
      <c r="B13" s="72" t="s">
        <v>45</v>
      </c>
      <c r="C13" s="46" t="str">
        <f>IF(E3="一般",E13+F13&amp;"種目×"&amp;"1200円",E13+F13&amp;"種目×"&amp;"1000円")</f>
        <v>0種目×1000円</v>
      </c>
      <c r="D13" s="47">
        <f>IF(E3="一般",1200*(E13+F13),1000*(E13+F13))</f>
        <v>0</v>
      </c>
      <c r="E13" s="86">
        <f>IF(E14&lt;&gt;0,COUNTA('男子'!F6:F50,'男子'!H6:H50)-1,COUNTA('男子'!F6:F50,'男子'!H6:H50))</f>
        <v>0</v>
      </c>
      <c r="F13" s="87">
        <f>IF(F14&lt;&gt;0,COUNTA('女子'!F6:F50,'女子'!H6:H50)-1,COUNTA('女子'!F6:F50,'女子'!H6:H50))</f>
        <v>0</v>
      </c>
      <c r="G13" s="2"/>
      <c r="H13" s="2"/>
      <c r="I13" s="2"/>
      <c r="J13" s="2"/>
      <c r="K13" s="2"/>
    </row>
    <row r="14" spans="1:11" ht="15" customHeight="1" hidden="1" thickBot="1" thickTop="1">
      <c r="A14" s="2"/>
      <c r="B14" s="111" t="s">
        <v>44</v>
      </c>
      <c r="C14" s="44" t="str">
        <f>E14+F14&amp;"種目×2000円"</f>
        <v>0種目×2000円</v>
      </c>
      <c r="D14" s="45">
        <f>2000*(E14+F14)</f>
        <v>0</v>
      </c>
      <c r="E14" s="112">
        <f>COUNTIF('男子'!F6:I50,"八種競技")</f>
        <v>0</v>
      </c>
      <c r="F14" s="113">
        <f>COUNTIF('女子'!F6:I50,"七種競技")</f>
        <v>0</v>
      </c>
      <c r="G14" s="2"/>
      <c r="H14" s="2"/>
      <c r="I14" s="2"/>
      <c r="J14" s="2"/>
      <c r="K14" s="2"/>
    </row>
    <row r="15" spans="1:11" ht="15" hidden="1" thickBot="1" thickTop="1">
      <c r="A15" s="2"/>
      <c r="B15" s="72" t="s">
        <v>46</v>
      </c>
      <c r="C15" s="46" t="str">
        <f>E15+F15&amp;"種目×2000円"</f>
        <v>6種目×2000円</v>
      </c>
      <c r="D15" s="47"/>
      <c r="E15" s="86">
        <f>COUNTIF('男子'!L2:L4,"&lt;&gt;0")</f>
        <v>3</v>
      </c>
      <c r="F15" s="87">
        <f>COUNTIF('女子'!L2:L4,"&lt;&gt;0")</f>
        <v>3</v>
      </c>
      <c r="G15" s="2"/>
      <c r="H15" s="2"/>
      <c r="I15" s="2"/>
      <c r="J15" s="2"/>
      <c r="K15" s="2"/>
    </row>
    <row r="16" spans="1:11" ht="18" customHeight="1" thickTop="1">
      <c r="A16" s="2"/>
      <c r="B16" s="61" t="s">
        <v>19</v>
      </c>
      <c r="C16" s="44"/>
      <c r="D16" s="45">
        <f>SUM(D13:D15)</f>
        <v>0</v>
      </c>
      <c r="E16" s="146"/>
      <c r="F16" s="147"/>
      <c r="G16" s="2"/>
      <c r="H16" s="2"/>
      <c r="I16" s="2"/>
      <c r="J16" s="2"/>
      <c r="K16" s="2"/>
    </row>
    <row r="17" spans="1:11" ht="21.75" customHeight="1" hidden="1">
      <c r="A17" s="97">
        <v>100100</v>
      </c>
      <c r="B17" s="89">
        <f>E3</f>
        <v>0</v>
      </c>
      <c r="C17" s="89">
        <f>C3</f>
        <v>0</v>
      </c>
      <c r="D17" s="89">
        <f>E6</f>
        <v>0</v>
      </c>
      <c r="E17" s="90">
        <f>E8</f>
        <v>0</v>
      </c>
      <c r="F17" s="99">
        <f>D16</f>
        <v>0</v>
      </c>
      <c r="G17" s="92"/>
      <c r="H17" s="91"/>
      <c r="I17" s="93"/>
      <c r="J17" s="89"/>
      <c r="K17" s="2"/>
    </row>
    <row r="18" spans="1:11" ht="21" customHeight="1">
      <c r="A18" s="89"/>
      <c r="B18" s="96" t="s">
        <v>38</v>
      </c>
      <c r="C18" s="89" t="s">
        <v>49</v>
      </c>
      <c r="D18" s="101"/>
      <c r="E18" s="101"/>
      <c r="F18" s="101"/>
      <c r="G18" s="101"/>
      <c r="H18" s="101"/>
      <c r="I18" s="93"/>
      <c r="J18" s="89"/>
      <c r="K18" s="2"/>
    </row>
    <row r="19" spans="1:11" ht="13.5" customHeight="1">
      <c r="A19" s="89"/>
      <c r="B19" s="95"/>
      <c r="C19" s="95" t="s">
        <v>39</v>
      </c>
      <c r="D19" s="100"/>
      <c r="E19" s="100"/>
      <c r="F19" s="100"/>
      <c r="G19" s="100"/>
      <c r="H19" s="100"/>
      <c r="I19" s="93"/>
      <c r="J19" s="89"/>
      <c r="K19" s="2"/>
    </row>
    <row r="20" spans="1:11" ht="15" customHeight="1">
      <c r="A20" s="89"/>
      <c r="B20" s="95"/>
      <c r="C20" s="95" t="s">
        <v>40</v>
      </c>
      <c r="D20" s="100"/>
      <c r="E20" s="100"/>
      <c r="F20" s="100"/>
      <c r="G20" s="100"/>
      <c r="H20" s="100"/>
      <c r="I20" s="93"/>
      <c r="J20" s="89"/>
      <c r="K20" s="2"/>
    </row>
    <row r="21" spans="1:11" ht="15.75" customHeight="1">
      <c r="A21" s="89"/>
      <c r="B21" s="95"/>
      <c r="C21" s="106" t="s">
        <v>52</v>
      </c>
      <c r="D21" s="100"/>
      <c r="E21" s="100"/>
      <c r="F21" s="100"/>
      <c r="G21" s="100"/>
      <c r="H21" s="100"/>
      <c r="I21" s="93"/>
      <c r="J21" s="89"/>
      <c r="K21" s="2"/>
    </row>
    <row r="22" spans="1:11" ht="17.25" customHeight="1">
      <c r="A22" s="89"/>
      <c r="B22" s="95"/>
      <c r="C22" s="95" t="s">
        <v>47</v>
      </c>
      <c r="D22" s="100"/>
      <c r="E22" s="100"/>
      <c r="F22" s="100"/>
      <c r="G22" s="100"/>
      <c r="H22" s="100"/>
      <c r="I22" s="93"/>
      <c r="J22" s="89"/>
      <c r="K22" s="2"/>
    </row>
    <row r="23" spans="1:11" ht="33" customHeight="1">
      <c r="A23" s="89"/>
      <c r="B23" s="96" t="s">
        <v>41</v>
      </c>
      <c r="C23" s="142" t="s">
        <v>48</v>
      </c>
      <c r="D23" s="142"/>
      <c r="E23" s="142"/>
      <c r="F23" s="142"/>
      <c r="G23" s="142"/>
      <c r="H23" s="100"/>
      <c r="I23" s="93"/>
      <c r="J23" s="89"/>
      <c r="K23" s="2"/>
    </row>
    <row r="24" spans="1:11" ht="83.25" customHeight="1">
      <c r="A24" s="89"/>
      <c r="B24" s="95"/>
      <c r="C24" s="148" t="s">
        <v>60</v>
      </c>
      <c r="D24" s="148"/>
      <c r="E24" s="148"/>
      <c r="F24" s="148"/>
      <c r="G24" s="148"/>
      <c r="H24" s="148"/>
      <c r="I24" s="93"/>
      <c r="J24" s="89"/>
      <c r="K24" s="2"/>
    </row>
    <row r="25" spans="1:11" ht="36.75" customHeight="1">
      <c r="A25" s="2"/>
      <c r="B25" s="143" t="s">
        <v>62</v>
      </c>
      <c r="C25" s="143"/>
      <c r="D25" s="143"/>
      <c r="E25" s="143"/>
      <c r="F25" s="143"/>
      <c r="G25" s="143"/>
      <c r="H25" s="98"/>
      <c r="I25" s="2"/>
      <c r="J25" s="2"/>
      <c r="K25" s="2"/>
    </row>
    <row r="26" spans="1:11" ht="63.75" customHeight="1">
      <c r="A26" s="2"/>
      <c r="B26" s="145" t="s">
        <v>50</v>
      </c>
      <c r="C26" s="145"/>
      <c r="D26" s="145"/>
      <c r="E26" s="145"/>
      <c r="F26" s="145"/>
      <c r="G26" s="145"/>
      <c r="H26" s="2"/>
      <c r="I26" s="2"/>
      <c r="J26" s="2"/>
      <c r="K26" s="2"/>
    </row>
    <row r="27" spans="1:11" ht="52.5" customHeight="1">
      <c r="A27" s="2"/>
      <c r="B27" s="144"/>
      <c r="C27" s="145"/>
      <c r="D27" s="145"/>
      <c r="E27" s="145"/>
      <c r="F27" s="145"/>
      <c r="G27" s="145"/>
      <c r="H27" s="94"/>
      <c r="I27" s="2"/>
      <c r="J27" s="2"/>
      <c r="K27" s="2"/>
    </row>
    <row r="28" spans="1:11" ht="8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ht="13.5" customHeight="1"/>
    <row r="30" ht="13.5" customHeight="1"/>
  </sheetData>
  <sheetProtection selectLockedCells="1"/>
  <mergeCells count="11">
    <mergeCell ref="B25:G25"/>
    <mergeCell ref="B27:G27"/>
    <mergeCell ref="B26:G26"/>
    <mergeCell ref="E16:F16"/>
    <mergeCell ref="C24:H24"/>
    <mergeCell ref="B1:G1"/>
    <mergeCell ref="E8:F8"/>
    <mergeCell ref="E12:F12"/>
    <mergeCell ref="E6:F6"/>
    <mergeCell ref="B4:G4"/>
    <mergeCell ref="C23:G23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allowBlank="1" showInputMessage="1" showErrorMessage="1" sqref="E3">
      <formula1>$L$4:$L$6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00390625" style="14" customWidth="1"/>
    <col min="3" max="4" width="12.75390625" style="14" customWidth="1"/>
    <col min="5" max="5" width="2.625" style="14" customWidth="1"/>
    <col min="6" max="9" width="12.75390625" style="14" customWidth="1"/>
    <col min="10" max="10" width="9.125" style="28" hidden="1" customWidth="1"/>
    <col min="11" max="11" width="10.125" style="28" hidden="1" customWidth="1"/>
    <col min="12" max="12" width="12.50390625" style="28" hidden="1" customWidth="1"/>
    <col min="13" max="13" width="7.625" style="28" hidden="1" customWidth="1"/>
    <col min="14" max="14" width="10.00390625" style="14" hidden="1" customWidth="1"/>
    <col min="15" max="15" width="7.375" style="14" hidden="1" customWidth="1"/>
    <col min="16" max="16" width="6.375" style="14" hidden="1" customWidth="1"/>
    <col min="17" max="22" width="9.625" style="14" hidden="1" customWidth="1"/>
    <col min="23" max="23" width="9.00390625" style="14" customWidth="1"/>
    <col min="24" max="24" width="10.00390625" style="14" customWidth="1"/>
    <col min="25" max="16384" width="9.00390625" style="14" customWidth="1"/>
  </cols>
  <sheetData>
    <row r="1" spans="1:29" ht="14.25" customHeight="1">
      <c r="A1" s="152" t="s">
        <v>63</v>
      </c>
      <c r="B1" s="153"/>
      <c r="C1" s="159" t="s">
        <v>59</v>
      </c>
      <c r="D1" s="160"/>
      <c r="E1" s="160"/>
      <c r="F1" s="35"/>
      <c r="G1" s="102" t="str">
        <f>"所属長名：  "&amp;'所属データ'!$C$6&amp;"　　印"</f>
        <v>所属長名：  　　印</v>
      </c>
      <c r="H1" s="102"/>
      <c r="I1" s="102"/>
      <c r="K1" s="81"/>
      <c r="L1" s="29"/>
      <c r="M1" s="18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 t="s">
        <v>8</v>
      </c>
      <c r="S1" s="18" t="s">
        <v>9</v>
      </c>
      <c r="T1" s="18" t="s">
        <v>10</v>
      </c>
      <c r="U1" s="18" t="s">
        <v>11</v>
      </c>
      <c r="V1" s="18" t="s">
        <v>12</v>
      </c>
      <c r="W1" s="19"/>
      <c r="X1" s="19"/>
      <c r="Y1" s="19"/>
      <c r="Z1" s="19"/>
      <c r="AA1" s="19"/>
      <c r="AB1" s="19"/>
      <c r="AC1" s="19"/>
    </row>
    <row r="2" spans="1:29" ht="14.25" customHeight="1" thickBot="1">
      <c r="A2" s="154"/>
      <c r="B2" s="155"/>
      <c r="C2" s="165" t="str">
        <f>"所属名："&amp;'所属データ'!$C$3</f>
        <v>所属名：</v>
      </c>
      <c r="D2" s="166"/>
      <c r="E2" s="166"/>
      <c r="F2" s="35"/>
      <c r="G2" s="36" t="str">
        <f>"監督名："&amp;'所属データ'!$E$6</f>
        <v>監督名：</v>
      </c>
      <c r="H2" s="37"/>
      <c r="K2" s="27"/>
      <c r="L2" s="28" t="str">
        <f>IF(COUNTA(#REF!)&gt;0,"第一4男",0)</f>
        <v>第一4男</v>
      </c>
      <c r="M2" s="15">
        <f>'所属データ'!$A$17/100+430000</f>
        <v>431001</v>
      </c>
      <c r="N2" s="15">
        <f>'所属データ'!$C$3</f>
        <v>0</v>
      </c>
      <c r="P2" s="14" t="e">
        <f>IF(#REF!="","",RIGHT(#REF!+100000,5))</f>
        <v>#REF!</v>
      </c>
      <c r="Q2" s="14">
        <f>IF(ISERROR(SMALL($K$6:$K$50,1)),"",SMALL($K$6:$K$50,1))</f>
      </c>
      <c r="R2" s="14">
        <f>IF(ISERROR(SMALL($K$6:$K$50,2)),"",SMALL($K$6:$K$50,2))</f>
      </c>
      <c r="S2" s="14">
        <f>IF(ISERROR(SMALL($K$6:$K$50,3)),"",SMALL($K$6:$K$50,3))</f>
      </c>
      <c r="T2" s="14">
        <f>IF(ISERROR(SMALL($K$6:$K$50,4)),"",SMALL($K$6:$K$50,4))</f>
      </c>
      <c r="U2" s="14">
        <f>IF(ISERROR(SMALL($K$6:$K$50,5)),"",SMALL($K$6:$K$50,5))</f>
      </c>
      <c r="V2" s="14">
        <f>IF(ISERROR(SMALL($K$6:$K$50,6)),"",SMALL($K$6:$K$50,6))</f>
      </c>
      <c r="W2" s="19"/>
      <c r="X2" s="19"/>
      <c r="Y2" s="19"/>
      <c r="Z2" s="19"/>
      <c r="AA2" s="19"/>
      <c r="AB2" s="19"/>
      <c r="AC2" s="19"/>
    </row>
    <row r="3" spans="1:29" ht="14.25" customHeight="1" thickBot="1">
      <c r="A3" s="156"/>
      <c r="B3" s="156"/>
      <c r="C3" s="156"/>
      <c r="D3" s="28"/>
      <c r="E3" s="28"/>
      <c r="F3" s="28"/>
      <c r="G3" s="80"/>
      <c r="H3" s="80"/>
      <c r="J3" s="28" t="s">
        <v>13</v>
      </c>
      <c r="L3" s="28" t="str">
        <f>IF(COUNTA(#REF!)&gt;0,"第二男",0)</f>
        <v>第二男</v>
      </c>
      <c r="M3" s="15">
        <f>'所属データ'!$A$17/100+430000</f>
        <v>431001</v>
      </c>
      <c r="N3" s="15">
        <f>'所属データ'!$C$3</f>
        <v>0</v>
      </c>
      <c r="P3" s="14" t="e">
        <f>IF(#REF!="","",RIGHT(#REF!+100000,5))</f>
        <v>#REF!</v>
      </c>
      <c r="Q3" s="14">
        <f>IF(ISERROR(SMALL($L$6:$L$50,1)),"",SMALL($L$6:$L$50,1))</f>
      </c>
      <c r="R3" s="14">
        <f>IF(ISERROR(SMALL($L$6:$L$50,2)),"",SMALL($L$6:$L$50,2))</f>
      </c>
      <c r="S3" s="14">
        <f>IF(ISERROR(SMALL($L$6:$L$50,3)),"",SMALL($L$6:$L$50,3))</f>
      </c>
      <c r="T3" s="14">
        <f>IF(ISERROR(SMALL($L$6:$L$50,4)),"",SMALL($L$6:$L$50,4))</f>
      </c>
      <c r="U3" s="14">
        <f>IF(ISERROR(SMALL($L$6:$L$50,5)),"",SMALL($L$6:$L$50,5))</f>
      </c>
      <c r="V3" s="14">
        <f>IF(ISERROR(SMALL($L$6:$L$50,6)),"",SMALL($L$6:$L$50,6))</f>
      </c>
      <c r="W3" s="20"/>
      <c r="X3" s="19"/>
      <c r="Y3" s="19"/>
      <c r="Z3" s="19"/>
      <c r="AA3" s="19"/>
      <c r="AB3" s="19"/>
      <c r="AC3" s="19"/>
    </row>
    <row r="4" spans="1:29" ht="12" customHeight="1">
      <c r="A4" s="157" t="s">
        <v>17</v>
      </c>
      <c r="B4" s="161" t="s">
        <v>23</v>
      </c>
      <c r="C4" s="114" t="s">
        <v>16</v>
      </c>
      <c r="D4" s="114" t="s">
        <v>15</v>
      </c>
      <c r="E4" s="163" t="s">
        <v>20</v>
      </c>
      <c r="F4" s="149" t="s">
        <v>26</v>
      </c>
      <c r="G4" s="150"/>
      <c r="H4" s="149" t="s">
        <v>43</v>
      </c>
      <c r="I4" s="151"/>
      <c r="J4" s="29"/>
      <c r="L4" s="28" t="str">
        <f>IF(COUNTA(#REF!)&gt;0,"16男",0)</f>
        <v>16男</v>
      </c>
      <c r="M4" s="15">
        <f>'所属データ'!$A$17/100+430000</f>
        <v>431001</v>
      </c>
      <c r="N4" s="15">
        <f>'所属データ'!$C$3</f>
        <v>0</v>
      </c>
      <c r="P4" s="14" t="e">
        <f>IF(#REF!="","",RIGHT(#REF!+100000,5))</f>
        <v>#REF!</v>
      </c>
      <c r="Q4" s="14">
        <f>IF(ISERROR(SMALL($M$6:$M$50,1)),"",SMALL($M$6:$M$50,1))</f>
      </c>
      <c r="R4" s="14">
        <f>IF(ISERROR(SMALL($M$6:$M$50,2)),"",SMALL($M$6:$M$50,2))</f>
      </c>
      <c r="S4" s="14">
        <f>IF(ISERROR(SMALL($M$6:$M$50,3)),"",SMALL($M$6:$M$50,3))</f>
      </c>
      <c r="T4" s="14">
        <f>IF(ISERROR(SMALL($M$6:$M$50,4)),"",SMALL($M$6:$M$50,4))</f>
      </c>
      <c r="U4" s="14">
        <f>IF(ISERROR(SMALL($M$6:$M$50,5)),"",SMALL($M$6:$M$50,5))</f>
      </c>
      <c r="V4" s="14">
        <f>IF(ISERROR(SMALL($M$6:$M$50,6)),"",SMALL($M$6:$M$50,6))</f>
      </c>
      <c r="W4" s="21"/>
      <c r="X4" s="19"/>
      <c r="Y4" s="19"/>
      <c r="Z4" s="19"/>
      <c r="AA4" s="19"/>
      <c r="AB4" s="19"/>
      <c r="AC4" s="19"/>
    </row>
    <row r="5" spans="1:29" ht="13.5" customHeight="1" thickBot="1">
      <c r="A5" s="158"/>
      <c r="B5" s="162"/>
      <c r="C5" s="42" t="s">
        <v>18</v>
      </c>
      <c r="D5" s="42" t="s">
        <v>18</v>
      </c>
      <c r="E5" s="164"/>
      <c r="F5" s="31" t="s">
        <v>21</v>
      </c>
      <c r="G5" s="32" t="s">
        <v>22</v>
      </c>
      <c r="H5" s="31" t="s">
        <v>21</v>
      </c>
      <c r="I5" s="115" t="s">
        <v>22</v>
      </c>
      <c r="J5" s="29">
        <f>COUNTA(C6:C50)</f>
        <v>0</v>
      </c>
      <c r="W5" s="19"/>
      <c r="X5" s="19"/>
      <c r="Y5" s="19"/>
      <c r="Z5" s="19"/>
      <c r="AA5" s="19"/>
      <c r="AB5" s="19"/>
      <c r="AC5" s="19"/>
    </row>
    <row r="6" spans="1:29" ht="14.25" customHeight="1">
      <c r="A6" s="116">
        <v>1</v>
      </c>
      <c r="B6" s="30"/>
      <c r="C6" s="103"/>
      <c r="D6" s="103"/>
      <c r="E6" s="63"/>
      <c r="F6" s="33"/>
      <c r="G6" s="38"/>
      <c r="H6" s="33"/>
      <c r="I6" s="117"/>
      <c r="J6" s="28">
        <f>'所属データ'!$A$17</f>
        <v>100100</v>
      </c>
      <c r="K6" s="28" t="e">
        <f>IF(#REF!="","",J6*1000+20000+A6)</f>
        <v>#REF!</v>
      </c>
      <c r="L6" s="28" t="e">
        <f>IF(#REF!="","",J6*1000+20000+A6)</f>
        <v>#REF!</v>
      </c>
      <c r="M6" s="28" t="e">
        <f>IF(#REF!="","",J6*1000+20000+A6)</f>
        <v>#REF!</v>
      </c>
      <c r="N6" s="28"/>
      <c r="W6" s="15"/>
      <c r="X6" s="40"/>
      <c r="Y6" s="19"/>
      <c r="Z6" s="19"/>
      <c r="AA6" s="19"/>
      <c r="AB6" s="19"/>
      <c r="AC6" s="19"/>
    </row>
    <row r="7" spans="1:15" ht="14.25" customHeight="1">
      <c r="A7" s="118">
        <v>2</v>
      </c>
      <c r="B7" s="30"/>
      <c r="C7" s="103"/>
      <c r="D7" s="103"/>
      <c r="E7" s="63"/>
      <c r="F7" s="33"/>
      <c r="G7" s="38"/>
      <c r="H7" s="33"/>
      <c r="I7" s="117"/>
      <c r="J7" s="28">
        <f>'所属データ'!$A$17</f>
        <v>100100</v>
      </c>
      <c r="K7" s="28" t="e">
        <f>IF(#REF!="","",J7*1000+20000+A7)</f>
        <v>#REF!</v>
      </c>
      <c r="L7" s="28" t="e">
        <f>IF(#REF!="","",J7*1000+20000+A7)</f>
        <v>#REF!</v>
      </c>
      <c r="M7" s="28" t="e">
        <f>IF(#REF!="","",J7*1000+20000+A7)</f>
        <v>#REF!</v>
      </c>
      <c r="N7" s="40"/>
      <c r="O7" s="19"/>
    </row>
    <row r="8" spans="1:25" ht="14.25" customHeight="1">
      <c r="A8" s="118">
        <v>3</v>
      </c>
      <c r="B8" s="30"/>
      <c r="C8" s="103"/>
      <c r="D8" s="103"/>
      <c r="E8" s="63"/>
      <c r="F8" s="33"/>
      <c r="G8" s="38"/>
      <c r="H8" s="33"/>
      <c r="I8" s="117"/>
      <c r="J8" s="28">
        <f>'所属データ'!$A$17</f>
        <v>100100</v>
      </c>
      <c r="K8" s="28" t="e">
        <f>IF(#REF!="","",J8*1000+20000+A8)</f>
        <v>#REF!</v>
      </c>
      <c r="L8" s="28" t="e">
        <f>IF(#REF!="","",J8*1000+20000+A8)</f>
        <v>#REF!</v>
      </c>
      <c r="M8" s="28" t="e">
        <f>IF(#REF!="","",J8*1000+20000+A8)</f>
        <v>#REF!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40"/>
      <c r="Y8" s="19"/>
    </row>
    <row r="9" spans="1:25" ht="14.25" customHeight="1">
      <c r="A9" s="118">
        <v>4</v>
      </c>
      <c r="B9" s="30"/>
      <c r="C9" s="103"/>
      <c r="D9" s="103"/>
      <c r="E9" s="63"/>
      <c r="F9" s="33"/>
      <c r="G9" s="38"/>
      <c r="H9" s="33"/>
      <c r="I9" s="117"/>
      <c r="J9" s="28">
        <f>'所属データ'!$A$17</f>
        <v>100100</v>
      </c>
      <c r="K9" s="28" t="e">
        <f>IF(#REF!="","",J9*1000+20000+A9)</f>
        <v>#REF!</v>
      </c>
      <c r="L9" s="28" t="e">
        <f>IF(#REF!="","",J9*1000+20000+A9)</f>
        <v>#REF!</v>
      </c>
      <c r="M9" s="28" t="e">
        <f>IF(#REF!="","",J9*1000+20000+A9)</f>
        <v>#REF!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40"/>
      <c r="Y9" s="19"/>
    </row>
    <row r="10" spans="1:25" ht="14.25" customHeight="1" thickBot="1">
      <c r="A10" s="119">
        <v>5</v>
      </c>
      <c r="B10" s="41"/>
      <c r="C10" s="104"/>
      <c r="D10" s="104"/>
      <c r="E10" s="65"/>
      <c r="F10" s="34"/>
      <c r="G10" s="39"/>
      <c r="H10" s="34"/>
      <c r="I10" s="120"/>
      <c r="J10" s="28">
        <f>'所属データ'!$A$17</f>
        <v>100100</v>
      </c>
      <c r="K10" s="28" t="e">
        <f>IF(#REF!="","",J10*1000+20000+A10)</f>
        <v>#REF!</v>
      </c>
      <c r="L10" s="28" t="e">
        <f>IF(#REF!="","",J10*1000+20000+A10)</f>
        <v>#REF!</v>
      </c>
      <c r="M10" s="28" t="e">
        <f>IF(#REF!="","",J10*1000+20000+A10)</f>
        <v>#REF!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0"/>
      <c r="Y10" s="19"/>
    </row>
    <row r="11" spans="1:25" ht="14.25" customHeight="1">
      <c r="A11" s="116">
        <v>6</v>
      </c>
      <c r="B11" s="30"/>
      <c r="C11" s="103"/>
      <c r="D11" s="103"/>
      <c r="E11" s="63"/>
      <c r="F11" s="33"/>
      <c r="G11" s="38"/>
      <c r="H11" s="33"/>
      <c r="I11" s="117"/>
      <c r="J11" s="28">
        <f>'所属データ'!$A$17</f>
        <v>100100</v>
      </c>
      <c r="K11" s="28" t="e">
        <f>IF(#REF!="","",J11*1000+20000+A11)</f>
        <v>#REF!</v>
      </c>
      <c r="L11" s="28" t="e">
        <f>IF(#REF!="","",J11*1000+20000+A11)</f>
        <v>#REF!</v>
      </c>
      <c r="M11" s="28" t="e">
        <f>IF(#REF!="","",J11*1000+20000+A11)</f>
        <v>#REF!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40"/>
      <c r="Y11" s="19"/>
    </row>
    <row r="12" spans="1:25" ht="14.25" customHeight="1">
      <c r="A12" s="118">
        <v>7</v>
      </c>
      <c r="B12" s="30"/>
      <c r="C12" s="103"/>
      <c r="D12" s="103"/>
      <c r="E12" s="63"/>
      <c r="F12" s="33"/>
      <c r="G12" s="38"/>
      <c r="H12" s="33"/>
      <c r="I12" s="117"/>
      <c r="J12" s="28">
        <f>'所属データ'!$A$17</f>
        <v>100100</v>
      </c>
      <c r="K12" s="28" t="e">
        <f>IF(#REF!="","",J12*1000+20000+A12)</f>
        <v>#REF!</v>
      </c>
      <c r="L12" s="28" t="e">
        <f>IF(#REF!="","",J12*1000+20000+A12)</f>
        <v>#REF!</v>
      </c>
      <c r="M12" s="28" t="e">
        <f>IF(#REF!="","",J12*1000+20000+A12)</f>
        <v>#REF!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0"/>
      <c r="Y12" s="19"/>
    </row>
    <row r="13" spans="1:24" ht="14.25" customHeight="1">
      <c r="A13" s="118">
        <v>8</v>
      </c>
      <c r="B13" s="30"/>
      <c r="C13" s="103"/>
      <c r="D13" s="103"/>
      <c r="E13" s="63"/>
      <c r="F13" s="33"/>
      <c r="G13" s="38"/>
      <c r="H13" s="33"/>
      <c r="I13" s="117"/>
      <c r="J13" s="28">
        <f>'所属データ'!$A$17</f>
        <v>100100</v>
      </c>
      <c r="K13" s="28" t="e">
        <f>IF(#REF!="","",J13*1000+20000+A13)</f>
        <v>#REF!</v>
      </c>
      <c r="L13" s="28" t="e">
        <f>IF(#REF!="","",J13*1000+20000+A13)</f>
        <v>#REF!</v>
      </c>
      <c r="M13" s="28" t="e">
        <f>IF(#REF!="","",J13*1000+20000+A13)</f>
        <v>#REF!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40"/>
    </row>
    <row r="14" spans="1:24" ht="14.25" customHeight="1">
      <c r="A14" s="118">
        <v>9</v>
      </c>
      <c r="B14" s="30"/>
      <c r="C14" s="62"/>
      <c r="D14" s="62"/>
      <c r="E14" s="63"/>
      <c r="F14" s="33"/>
      <c r="G14" s="38"/>
      <c r="H14" s="33"/>
      <c r="I14" s="117"/>
      <c r="J14" s="28">
        <f>'所属データ'!$A$17</f>
        <v>100100</v>
      </c>
      <c r="K14" s="28" t="e">
        <f>IF(#REF!="","",J14*1000+20000+A14)</f>
        <v>#REF!</v>
      </c>
      <c r="L14" s="28" t="e">
        <f>IF(#REF!="","",J14*1000+20000+A14)</f>
        <v>#REF!</v>
      </c>
      <c r="M14" s="28" t="e">
        <f>IF(#REF!="","",J14*1000+20000+A14)</f>
        <v>#REF!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40"/>
    </row>
    <row r="15" spans="1:24" ht="14.25" customHeight="1" thickBot="1">
      <c r="A15" s="119">
        <v>10</v>
      </c>
      <c r="B15" s="41"/>
      <c r="C15" s="64"/>
      <c r="D15" s="64"/>
      <c r="E15" s="65"/>
      <c r="F15" s="34"/>
      <c r="G15" s="39"/>
      <c r="H15" s="34"/>
      <c r="I15" s="120"/>
      <c r="J15" s="28">
        <f>'所属データ'!$A$17</f>
        <v>100100</v>
      </c>
      <c r="K15" s="28" t="e">
        <f>IF(#REF!="","",J15*1000+20000+A15)</f>
        <v>#REF!</v>
      </c>
      <c r="L15" s="28" t="e">
        <f>IF(#REF!="","",J15*1000+20000+A15)</f>
        <v>#REF!</v>
      </c>
      <c r="M15" s="28" t="e">
        <f>IF(#REF!="","",J15*1000+20000+A15)</f>
        <v>#REF!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40"/>
    </row>
    <row r="16" spans="1:24" ht="14.25" customHeight="1">
      <c r="A16" s="116">
        <v>11</v>
      </c>
      <c r="B16" s="30"/>
      <c r="C16" s="62"/>
      <c r="D16" s="62"/>
      <c r="E16" s="63"/>
      <c r="F16" s="33"/>
      <c r="G16" s="38"/>
      <c r="H16" s="33"/>
      <c r="I16" s="117"/>
      <c r="J16" s="28">
        <f>'所属データ'!$A$17</f>
        <v>100100</v>
      </c>
      <c r="K16" s="28" t="e">
        <f>IF(#REF!="","",J16*1000+20000+A16)</f>
        <v>#REF!</v>
      </c>
      <c r="L16" s="28" t="e">
        <f>IF(#REF!="","",J16*1000+20000+A16)</f>
        <v>#REF!</v>
      </c>
      <c r="M16" s="28" t="e">
        <f>IF(#REF!="","",J16*1000+20000+A16)</f>
        <v>#REF!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0"/>
    </row>
    <row r="17" spans="1:24" ht="14.25" customHeight="1">
      <c r="A17" s="118">
        <v>12</v>
      </c>
      <c r="B17" s="30"/>
      <c r="C17" s="62"/>
      <c r="D17" s="62"/>
      <c r="E17" s="63"/>
      <c r="F17" s="33"/>
      <c r="G17" s="38"/>
      <c r="H17" s="33"/>
      <c r="I17" s="117"/>
      <c r="J17" s="28">
        <f>'所属データ'!$A$17</f>
        <v>100100</v>
      </c>
      <c r="K17" s="28" t="e">
        <f>IF(#REF!="","",J17*1000+20000+A17)</f>
        <v>#REF!</v>
      </c>
      <c r="L17" s="28" t="e">
        <f>IF(#REF!="","",J17*1000+20000+A17)</f>
        <v>#REF!</v>
      </c>
      <c r="M17" s="28" t="e">
        <f>IF(#REF!="","",J17*1000+20000+A17)</f>
        <v>#REF!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40"/>
    </row>
    <row r="18" spans="1:24" ht="14.25" customHeight="1">
      <c r="A18" s="118">
        <v>13</v>
      </c>
      <c r="B18" s="30"/>
      <c r="C18" s="62"/>
      <c r="D18" s="62"/>
      <c r="E18" s="63"/>
      <c r="F18" s="33"/>
      <c r="G18" s="38"/>
      <c r="H18" s="33"/>
      <c r="I18" s="117"/>
      <c r="J18" s="28">
        <f>'所属データ'!$A$17</f>
        <v>100100</v>
      </c>
      <c r="K18" s="28" t="e">
        <f>IF(#REF!="","",J18*1000+20000+A18)</f>
        <v>#REF!</v>
      </c>
      <c r="L18" s="28" t="e">
        <f>IF(#REF!="","",J18*1000+20000+A18)</f>
        <v>#REF!</v>
      </c>
      <c r="M18" s="28" t="e">
        <f>IF(#REF!="","",J18*1000+20000+A18)</f>
        <v>#REF!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40"/>
    </row>
    <row r="19" spans="1:24" ht="14.25" customHeight="1">
      <c r="A19" s="118">
        <v>14</v>
      </c>
      <c r="B19" s="30"/>
      <c r="C19" s="62"/>
      <c r="D19" s="62"/>
      <c r="E19" s="63"/>
      <c r="F19" s="33"/>
      <c r="G19" s="38"/>
      <c r="H19" s="33"/>
      <c r="I19" s="117"/>
      <c r="J19" s="28">
        <f>'所属データ'!$A$17</f>
        <v>100100</v>
      </c>
      <c r="K19" s="28" t="e">
        <f>IF(#REF!="","",J19*1000+20000+A19)</f>
        <v>#REF!</v>
      </c>
      <c r="L19" s="28" t="e">
        <f>IF(#REF!="","",J19*1000+20000+A19)</f>
        <v>#REF!</v>
      </c>
      <c r="M19" s="28" t="e">
        <f>IF(#REF!="","",J19*1000+20000+A19)</f>
        <v>#REF!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40"/>
    </row>
    <row r="20" spans="1:24" ht="14.25" customHeight="1" thickBot="1">
      <c r="A20" s="119">
        <v>15</v>
      </c>
      <c r="B20" s="41"/>
      <c r="C20" s="64"/>
      <c r="D20" s="64"/>
      <c r="E20" s="65"/>
      <c r="F20" s="34"/>
      <c r="G20" s="39"/>
      <c r="H20" s="34"/>
      <c r="I20" s="120"/>
      <c r="J20" s="28">
        <f>'所属データ'!$A$17</f>
        <v>100100</v>
      </c>
      <c r="K20" s="28" t="e">
        <f>IF(#REF!="","",J20*1000+20000+A20)</f>
        <v>#REF!</v>
      </c>
      <c r="L20" s="28" t="e">
        <f>IF(#REF!="","",J20*1000+20000+A20)</f>
        <v>#REF!</v>
      </c>
      <c r="M20" s="28" t="e">
        <f>IF(#REF!="","",J20*1000+20000+A20)</f>
        <v>#REF!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40"/>
    </row>
    <row r="21" spans="1:24" ht="14.25" customHeight="1">
      <c r="A21" s="116">
        <v>16</v>
      </c>
      <c r="B21" s="30"/>
      <c r="C21" s="62"/>
      <c r="D21" s="62"/>
      <c r="E21" s="63"/>
      <c r="F21" s="33"/>
      <c r="G21" s="38"/>
      <c r="H21" s="33"/>
      <c r="I21" s="117"/>
      <c r="J21" s="28">
        <f>'所属データ'!$A$17</f>
        <v>100100</v>
      </c>
      <c r="K21" s="28" t="e">
        <f>IF(#REF!="","",J21*1000+20000+A21)</f>
        <v>#REF!</v>
      </c>
      <c r="L21" s="28" t="e">
        <f>IF(#REF!="","",J21*1000+20000+A21)</f>
        <v>#REF!</v>
      </c>
      <c r="M21" s="28" t="e">
        <f>IF(#REF!="","",J21*1000+20000+A21)</f>
        <v>#REF!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40"/>
    </row>
    <row r="22" spans="1:24" ht="14.25" customHeight="1">
      <c r="A22" s="118">
        <v>17</v>
      </c>
      <c r="B22" s="30"/>
      <c r="C22" s="62"/>
      <c r="D22" s="62"/>
      <c r="E22" s="63"/>
      <c r="F22" s="33"/>
      <c r="G22" s="38"/>
      <c r="H22" s="33"/>
      <c r="I22" s="117"/>
      <c r="J22" s="28">
        <f>'所属データ'!$A$17</f>
        <v>100100</v>
      </c>
      <c r="K22" s="28" t="e">
        <f>IF(#REF!="","",J22*1000+20000+A22)</f>
        <v>#REF!</v>
      </c>
      <c r="L22" s="28" t="e">
        <f>IF(#REF!="","",J22*1000+20000+A22)</f>
        <v>#REF!</v>
      </c>
      <c r="M22" s="28" t="e">
        <f>IF(#REF!="","",J22*1000+20000+A22)</f>
        <v>#REF!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40"/>
    </row>
    <row r="23" spans="1:24" ht="14.25" customHeight="1">
      <c r="A23" s="118">
        <v>18</v>
      </c>
      <c r="B23" s="30"/>
      <c r="C23" s="62"/>
      <c r="D23" s="62"/>
      <c r="E23" s="63"/>
      <c r="F23" s="33"/>
      <c r="G23" s="38"/>
      <c r="H23" s="33"/>
      <c r="I23" s="117"/>
      <c r="J23" s="28">
        <f>'所属データ'!$A$17</f>
        <v>100100</v>
      </c>
      <c r="K23" s="28" t="e">
        <f>IF(#REF!="","",J23*1000+20000+A23)</f>
        <v>#REF!</v>
      </c>
      <c r="L23" s="28" t="e">
        <f>IF(#REF!="","",J23*1000+20000+A23)</f>
        <v>#REF!</v>
      </c>
      <c r="M23" s="28" t="e">
        <f>IF(#REF!="","",J23*1000+20000+A23)</f>
        <v>#REF!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40"/>
    </row>
    <row r="24" spans="1:24" ht="14.25" customHeight="1">
      <c r="A24" s="118">
        <v>19</v>
      </c>
      <c r="B24" s="30"/>
      <c r="C24" s="62"/>
      <c r="D24" s="62"/>
      <c r="E24" s="63"/>
      <c r="F24" s="33"/>
      <c r="G24" s="38"/>
      <c r="H24" s="33"/>
      <c r="I24" s="117"/>
      <c r="J24" s="28">
        <f>'所属データ'!$A$17</f>
        <v>100100</v>
      </c>
      <c r="K24" s="28" t="e">
        <f>IF(#REF!="","",J24*1000+20000+A24)</f>
        <v>#REF!</v>
      </c>
      <c r="L24" s="28" t="e">
        <f>IF(#REF!="","",J24*1000+20000+A24)</f>
        <v>#REF!</v>
      </c>
      <c r="M24" s="28" t="e">
        <f>IF(#REF!="","",J24*1000+20000+A24)</f>
        <v>#REF!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40"/>
    </row>
    <row r="25" spans="1:24" ht="14.25" customHeight="1" thickBot="1">
      <c r="A25" s="119">
        <v>20</v>
      </c>
      <c r="B25" s="41"/>
      <c r="C25" s="64"/>
      <c r="D25" s="64"/>
      <c r="E25" s="65"/>
      <c r="F25" s="34"/>
      <c r="G25" s="39"/>
      <c r="H25" s="34"/>
      <c r="I25" s="120"/>
      <c r="J25" s="28">
        <f>'所属データ'!$A$17</f>
        <v>100100</v>
      </c>
      <c r="K25" s="28" t="e">
        <f>IF(#REF!="","",J25*1000+20000+A25)</f>
        <v>#REF!</v>
      </c>
      <c r="L25" s="28" t="e">
        <f>IF(#REF!="","",J25*1000+20000+A25)</f>
        <v>#REF!</v>
      </c>
      <c r="M25" s="28" t="e">
        <f>IF(#REF!="","",J25*1000+20000+A25)</f>
        <v>#REF!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40"/>
    </row>
    <row r="26" spans="1:24" ht="14.25" customHeight="1">
      <c r="A26" s="116">
        <v>21</v>
      </c>
      <c r="B26" s="30"/>
      <c r="C26" s="62"/>
      <c r="D26" s="62"/>
      <c r="E26" s="63"/>
      <c r="F26" s="33"/>
      <c r="G26" s="38"/>
      <c r="H26" s="33"/>
      <c r="I26" s="117"/>
      <c r="J26" s="28">
        <f>'所属データ'!$A$17</f>
        <v>100100</v>
      </c>
      <c r="K26" s="28" t="e">
        <f>IF(#REF!="","",J26*1000+20000+A26)</f>
        <v>#REF!</v>
      </c>
      <c r="L26" s="28" t="e">
        <f>IF(#REF!="","",J26*1000+20000+A26)</f>
        <v>#REF!</v>
      </c>
      <c r="M26" s="28" t="e">
        <f>IF(#REF!="","",J26*1000+20000+A26)</f>
        <v>#REF!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0"/>
    </row>
    <row r="27" spans="1:24" ht="14.25" customHeight="1">
      <c r="A27" s="118">
        <v>22</v>
      </c>
      <c r="B27" s="30"/>
      <c r="C27" s="62"/>
      <c r="D27" s="62"/>
      <c r="E27" s="63"/>
      <c r="F27" s="33"/>
      <c r="G27" s="38"/>
      <c r="H27" s="33"/>
      <c r="I27" s="117"/>
      <c r="J27" s="28">
        <f>'所属データ'!$A$17</f>
        <v>100100</v>
      </c>
      <c r="K27" s="28" t="e">
        <f>IF(#REF!="","",J27*1000+20000+A27)</f>
        <v>#REF!</v>
      </c>
      <c r="L27" s="28" t="e">
        <f>IF(#REF!="","",J27*1000+20000+A27)</f>
        <v>#REF!</v>
      </c>
      <c r="M27" s="28" t="e">
        <f>IF(#REF!="","",J27*1000+20000+A27)</f>
        <v>#REF!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40"/>
    </row>
    <row r="28" spans="1:24" ht="14.25" customHeight="1">
      <c r="A28" s="118">
        <v>23</v>
      </c>
      <c r="B28" s="30"/>
      <c r="C28" s="62"/>
      <c r="D28" s="62"/>
      <c r="E28" s="63"/>
      <c r="F28" s="33"/>
      <c r="G28" s="38"/>
      <c r="H28" s="33"/>
      <c r="I28" s="117"/>
      <c r="J28" s="28">
        <f>'所属データ'!$A$17</f>
        <v>100100</v>
      </c>
      <c r="K28" s="28" t="e">
        <f>IF(#REF!="","",J28*1000+20000+A28)</f>
        <v>#REF!</v>
      </c>
      <c r="L28" s="28" t="e">
        <f>IF(#REF!="","",J28*1000+20000+A28)</f>
        <v>#REF!</v>
      </c>
      <c r="M28" s="28" t="e">
        <f>IF(#REF!="","",J28*1000+20000+A28)</f>
        <v>#REF!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0"/>
    </row>
    <row r="29" spans="1:24" ht="14.25" customHeight="1">
      <c r="A29" s="118">
        <v>24</v>
      </c>
      <c r="B29" s="30"/>
      <c r="C29" s="62"/>
      <c r="D29" s="62"/>
      <c r="E29" s="63"/>
      <c r="F29" s="33"/>
      <c r="G29" s="38"/>
      <c r="H29" s="33"/>
      <c r="I29" s="117"/>
      <c r="J29" s="28">
        <f>'所属データ'!$A$17</f>
        <v>100100</v>
      </c>
      <c r="K29" s="28" t="e">
        <f>IF(#REF!="","",J29*1000+20000+A29)</f>
        <v>#REF!</v>
      </c>
      <c r="L29" s="28" t="e">
        <f>IF(#REF!="","",J29*1000+20000+A29)</f>
        <v>#REF!</v>
      </c>
      <c r="M29" s="28" t="e">
        <f>IF(#REF!="","",J29*1000+20000+A29)</f>
        <v>#REF!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40"/>
    </row>
    <row r="30" spans="1:24" ht="14.25" customHeight="1" thickBot="1">
      <c r="A30" s="119">
        <v>25</v>
      </c>
      <c r="B30" s="41"/>
      <c r="C30" s="64"/>
      <c r="D30" s="64"/>
      <c r="E30" s="65"/>
      <c r="F30" s="34"/>
      <c r="G30" s="39"/>
      <c r="H30" s="34"/>
      <c r="I30" s="120"/>
      <c r="J30" s="28">
        <f>'所属データ'!$A$17</f>
        <v>100100</v>
      </c>
      <c r="K30" s="28" t="e">
        <f>IF(#REF!="","",J30*1000+20000+A30)</f>
        <v>#REF!</v>
      </c>
      <c r="L30" s="28" t="e">
        <f>IF(#REF!="","",J30*1000+20000+A30)</f>
        <v>#REF!</v>
      </c>
      <c r="M30" s="28" t="e">
        <f>IF(#REF!="","",J30*1000+20000+A30)</f>
        <v>#REF!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0"/>
    </row>
    <row r="31" spans="1:24" ht="14.25" customHeight="1">
      <c r="A31" s="116">
        <v>26</v>
      </c>
      <c r="B31" s="30"/>
      <c r="C31" s="62"/>
      <c r="D31" s="62"/>
      <c r="E31" s="63"/>
      <c r="F31" s="33"/>
      <c r="G31" s="38"/>
      <c r="H31" s="33"/>
      <c r="I31" s="117"/>
      <c r="J31" s="28">
        <f>'所属データ'!$A$17</f>
        <v>100100</v>
      </c>
      <c r="K31" s="28" t="e">
        <f>IF(#REF!="","",J31*1000+20000+A31)</f>
        <v>#REF!</v>
      </c>
      <c r="L31" s="28" t="e">
        <f>IF(#REF!="","",J31*1000+20000+A31)</f>
        <v>#REF!</v>
      </c>
      <c r="M31" s="28" t="e">
        <f>IF(#REF!="","",J31*1000+20000+A31)</f>
        <v>#REF!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0"/>
    </row>
    <row r="32" spans="1:24" ht="14.25" customHeight="1">
      <c r="A32" s="118">
        <v>27</v>
      </c>
      <c r="B32" s="30"/>
      <c r="C32" s="62"/>
      <c r="D32" s="62"/>
      <c r="E32" s="63"/>
      <c r="F32" s="33"/>
      <c r="G32" s="38"/>
      <c r="H32" s="33"/>
      <c r="I32" s="117"/>
      <c r="J32" s="28">
        <f>'所属データ'!$A$17</f>
        <v>100100</v>
      </c>
      <c r="K32" s="28" t="e">
        <f>IF(#REF!="","",J32*1000+20000+A32)</f>
        <v>#REF!</v>
      </c>
      <c r="L32" s="28" t="e">
        <f>IF(#REF!="","",J32*1000+20000+A32)</f>
        <v>#REF!</v>
      </c>
      <c r="M32" s="28" t="e">
        <f>IF(#REF!="","",J32*1000+20000+A32)</f>
        <v>#REF!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0"/>
    </row>
    <row r="33" spans="1:24" ht="14.25" customHeight="1">
      <c r="A33" s="118">
        <v>28</v>
      </c>
      <c r="B33" s="30"/>
      <c r="C33" s="62"/>
      <c r="D33" s="62"/>
      <c r="E33" s="63"/>
      <c r="F33" s="33"/>
      <c r="G33" s="38"/>
      <c r="H33" s="33"/>
      <c r="I33" s="117"/>
      <c r="J33" s="28">
        <f>'所属データ'!$A$17</f>
        <v>100100</v>
      </c>
      <c r="K33" s="28" t="e">
        <f>IF(#REF!="","",J33*1000+20000+A33)</f>
        <v>#REF!</v>
      </c>
      <c r="L33" s="28" t="e">
        <f>IF(#REF!="","",J33*1000+20000+A33)</f>
        <v>#REF!</v>
      </c>
      <c r="M33" s="28" t="e">
        <f>IF(#REF!="","",J33*1000+20000+A33)</f>
        <v>#REF!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40"/>
    </row>
    <row r="34" spans="1:24" ht="14.25" customHeight="1">
      <c r="A34" s="118">
        <v>29</v>
      </c>
      <c r="B34" s="30"/>
      <c r="C34" s="62"/>
      <c r="D34" s="62"/>
      <c r="E34" s="63"/>
      <c r="F34" s="33"/>
      <c r="G34" s="38"/>
      <c r="H34" s="33"/>
      <c r="I34" s="117"/>
      <c r="J34" s="28">
        <f>'所属データ'!$A$17</f>
        <v>100100</v>
      </c>
      <c r="K34" s="28" t="e">
        <f>IF(#REF!="","",J34*1000+20000+A34)</f>
        <v>#REF!</v>
      </c>
      <c r="L34" s="28" t="e">
        <f>IF(#REF!="","",J34*1000+20000+A34)</f>
        <v>#REF!</v>
      </c>
      <c r="M34" s="28" t="e">
        <f>IF(#REF!="","",J34*1000+20000+A34)</f>
        <v>#REF!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0"/>
    </row>
    <row r="35" spans="1:24" ht="14.25" customHeight="1" thickBot="1">
      <c r="A35" s="119">
        <v>30</v>
      </c>
      <c r="B35" s="41"/>
      <c r="C35" s="64"/>
      <c r="D35" s="64"/>
      <c r="E35" s="65"/>
      <c r="F35" s="34"/>
      <c r="G35" s="39"/>
      <c r="H35" s="34"/>
      <c r="I35" s="120"/>
      <c r="J35" s="28">
        <f>'所属データ'!$A$17</f>
        <v>100100</v>
      </c>
      <c r="K35" s="28" t="e">
        <f>IF(#REF!="","",J35*1000+20000+A35)</f>
        <v>#REF!</v>
      </c>
      <c r="L35" s="28" t="e">
        <f>IF(#REF!="","",J35*1000+20000+A35)</f>
        <v>#REF!</v>
      </c>
      <c r="M35" s="28" t="e">
        <f>IF(#REF!="","",J35*1000+20000+A35)</f>
        <v>#REF!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0"/>
    </row>
    <row r="36" spans="1:24" ht="14.25" customHeight="1">
      <c r="A36" s="116">
        <v>31</v>
      </c>
      <c r="B36" s="30"/>
      <c r="C36" s="62"/>
      <c r="D36" s="62"/>
      <c r="E36" s="63"/>
      <c r="F36" s="33"/>
      <c r="G36" s="38"/>
      <c r="H36" s="33"/>
      <c r="I36" s="117"/>
      <c r="J36" s="28">
        <f>'所属データ'!$A$17</f>
        <v>100100</v>
      </c>
      <c r="K36" s="28" t="e">
        <f>IF(#REF!="","",J36*1000+20000+A36)</f>
        <v>#REF!</v>
      </c>
      <c r="L36" s="28" t="e">
        <f>IF(#REF!="","",J36*1000+20000+A36)</f>
        <v>#REF!</v>
      </c>
      <c r="M36" s="28" t="e">
        <f>IF(#REF!="","",J36*1000+20000+A36)</f>
        <v>#REF!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40"/>
    </row>
    <row r="37" spans="1:24" ht="14.25" customHeight="1">
      <c r="A37" s="118">
        <v>32</v>
      </c>
      <c r="B37" s="30"/>
      <c r="C37" s="62"/>
      <c r="D37" s="62"/>
      <c r="E37" s="63"/>
      <c r="F37" s="33"/>
      <c r="G37" s="38"/>
      <c r="H37" s="33"/>
      <c r="I37" s="117"/>
      <c r="J37" s="28">
        <f>'所属データ'!$A$17</f>
        <v>100100</v>
      </c>
      <c r="K37" s="28" t="e">
        <f>IF(#REF!="","",J37*1000+20000+A37)</f>
        <v>#REF!</v>
      </c>
      <c r="L37" s="28" t="e">
        <f>IF(#REF!="","",J37*1000+20000+A37)</f>
        <v>#REF!</v>
      </c>
      <c r="M37" s="28" t="e">
        <f>IF(#REF!="","",J37*1000+20000+A37)</f>
        <v>#REF!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0"/>
    </row>
    <row r="38" spans="1:24" ht="14.25" customHeight="1">
      <c r="A38" s="118">
        <v>33</v>
      </c>
      <c r="B38" s="30"/>
      <c r="C38" s="62"/>
      <c r="D38" s="62"/>
      <c r="E38" s="63"/>
      <c r="F38" s="33"/>
      <c r="G38" s="38"/>
      <c r="H38" s="33"/>
      <c r="I38" s="117"/>
      <c r="J38" s="28">
        <f>'所属データ'!$A$17</f>
        <v>100100</v>
      </c>
      <c r="K38" s="28" t="e">
        <f>IF(#REF!="","",J38*1000+20000+A38)</f>
        <v>#REF!</v>
      </c>
      <c r="L38" s="28" t="e">
        <f>IF(#REF!="","",J38*1000+20000+A38)</f>
        <v>#REF!</v>
      </c>
      <c r="M38" s="28" t="e">
        <f>IF(#REF!="","",J38*1000+20000+A38)</f>
        <v>#REF!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40"/>
    </row>
    <row r="39" spans="1:24" ht="14.25" customHeight="1">
      <c r="A39" s="118">
        <v>34</v>
      </c>
      <c r="B39" s="30"/>
      <c r="C39" s="62"/>
      <c r="D39" s="62"/>
      <c r="E39" s="63"/>
      <c r="F39" s="33"/>
      <c r="G39" s="38"/>
      <c r="H39" s="33"/>
      <c r="I39" s="117"/>
      <c r="J39" s="28">
        <f>'所属データ'!$A$17</f>
        <v>100100</v>
      </c>
      <c r="K39" s="28" t="e">
        <f>IF(#REF!="","",J39*1000+20000+A39)</f>
        <v>#REF!</v>
      </c>
      <c r="L39" s="28" t="e">
        <f>IF(#REF!="","",J39*1000+20000+A39)</f>
        <v>#REF!</v>
      </c>
      <c r="M39" s="28" t="e">
        <f>IF(#REF!="","",J39*1000+20000+A39)</f>
        <v>#REF!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40"/>
    </row>
    <row r="40" spans="1:24" ht="14.25" customHeight="1" thickBot="1">
      <c r="A40" s="119">
        <v>35</v>
      </c>
      <c r="B40" s="41"/>
      <c r="C40" s="64"/>
      <c r="D40" s="64"/>
      <c r="E40" s="65"/>
      <c r="F40" s="34"/>
      <c r="G40" s="39"/>
      <c r="H40" s="34"/>
      <c r="I40" s="120"/>
      <c r="J40" s="28">
        <f>'所属データ'!$A$17</f>
        <v>100100</v>
      </c>
      <c r="K40" s="28" t="e">
        <f>IF(#REF!="","",J40*1000+20000+A40)</f>
        <v>#REF!</v>
      </c>
      <c r="L40" s="28" t="e">
        <f>IF(#REF!="","",J40*1000+20000+A40)</f>
        <v>#REF!</v>
      </c>
      <c r="M40" s="28" t="e">
        <f>IF(#REF!="","",J40*1000+20000+A40)</f>
        <v>#REF!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40"/>
    </row>
    <row r="41" spans="1:24" ht="14.25" customHeight="1">
      <c r="A41" s="116">
        <v>36</v>
      </c>
      <c r="B41" s="30"/>
      <c r="C41" s="62"/>
      <c r="D41" s="62"/>
      <c r="E41" s="63"/>
      <c r="F41" s="33"/>
      <c r="G41" s="38"/>
      <c r="H41" s="33"/>
      <c r="I41" s="117"/>
      <c r="J41" s="28">
        <f>'所属データ'!$A$17</f>
        <v>100100</v>
      </c>
      <c r="K41" s="28" t="e">
        <f>IF(#REF!="","",J41*1000+20000+A41)</f>
        <v>#REF!</v>
      </c>
      <c r="L41" s="28" t="e">
        <f>IF(#REF!="","",J41*1000+20000+A41)</f>
        <v>#REF!</v>
      </c>
      <c r="M41" s="28" t="e">
        <f>IF(#REF!="","",J41*1000+20000+A41)</f>
        <v>#REF!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40"/>
    </row>
    <row r="42" spans="1:24" ht="14.25" customHeight="1">
      <c r="A42" s="118">
        <v>37</v>
      </c>
      <c r="B42" s="30"/>
      <c r="C42" s="62"/>
      <c r="D42" s="62"/>
      <c r="E42" s="63"/>
      <c r="F42" s="33"/>
      <c r="G42" s="38"/>
      <c r="H42" s="33"/>
      <c r="I42" s="117"/>
      <c r="J42" s="28">
        <f>'所属データ'!$A$17</f>
        <v>100100</v>
      </c>
      <c r="K42" s="28" t="e">
        <f>IF(#REF!="","",J42*1000+20000+A42)</f>
        <v>#REF!</v>
      </c>
      <c r="L42" s="28" t="e">
        <f>IF(#REF!="","",J42*1000+20000+A42)</f>
        <v>#REF!</v>
      </c>
      <c r="M42" s="28" t="e">
        <f>IF(#REF!="","",J42*1000+20000+A42)</f>
        <v>#REF!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40"/>
    </row>
    <row r="43" spans="1:24" ht="14.25" customHeight="1">
      <c r="A43" s="118">
        <v>38</v>
      </c>
      <c r="B43" s="30"/>
      <c r="C43" s="62"/>
      <c r="D43" s="62"/>
      <c r="E43" s="63"/>
      <c r="F43" s="33"/>
      <c r="G43" s="38"/>
      <c r="H43" s="33"/>
      <c r="I43" s="117"/>
      <c r="J43" s="28">
        <f>'所属データ'!$A$17</f>
        <v>100100</v>
      </c>
      <c r="K43" s="28" t="e">
        <f>IF(#REF!="","",J43*1000+20000+A43)</f>
        <v>#REF!</v>
      </c>
      <c r="L43" s="28" t="e">
        <f>IF(#REF!="","",J43*1000+20000+A43)</f>
        <v>#REF!</v>
      </c>
      <c r="M43" s="28" t="e">
        <f>IF(#REF!="","",J43*1000+20000+A43)</f>
        <v>#REF!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40"/>
    </row>
    <row r="44" spans="1:24" ht="14.25" customHeight="1">
      <c r="A44" s="118">
        <v>39</v>
      </c>
      <c r="B44" s="30"/>
      <c r="C44" s="62"/>
      <c r="D44" s="62"/>
      <c r="E44" s="63"/>
      <c r="F44" s="33"/>
      <c r="G44" s="38"/>
      <c r="H44" s="33"/>
      <c r="I44" s="117"/>
      <c r="J44" s="28">
        <f>'所属データ'!$A$17</f>
        <v>100100</v>
      </c>
      <c r="K44" s="28" t="e">
        <f>IF(#REF!="","",J44*1000+20000+A44)</f>
        <v>#REF!</v>
      </c>
      <c r="L44" s="28" t="e">
        <f>IF(#REF!="","",J44*1000+20000+A44)</f>
        <v>#REF!</v>
      </c>
      <c r="M44" s="28" t="e">
        <f>IF(#REF!="","",J44*1000+20000+A44)</f>
        <v>#REF!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40"/>
    </row>
    <row r="45" spans="1:24" ht="14.25" customHeight="1" thickBot="1">
      <c r="A45" s="119">
        <v>40</v>
      </c>
      <c r="B45" s="41"/>
      <c r="C45" s="64"/>
      <c r="D45" s="64"/>
      <c r="E45" s="65"/>
      <c r="F45" s="34"/>
      <c r="G45" s="39"/>
      <c r="H45" s="34"/>
      <c r="I45" s="120"/>
      <c r="J45" s="28">
        <f>'所属データ'!$A$17</f>
        <v>100100</v>
      </c>
      <c r="K45" s="28" t="e">
        <f>IF(#REF!="","",J45*1000+20000+A45)</f>
        <v>#REF!</v>
      </c>
      <c r="L45" s="28" t="e">
        <f>IF(#REF!="","",J45*1000+20000+A45)</f>
        <v>#REF!</v>
      </c>
      <c r="M45" s="28" t="e">
        <f>IF(#REF!="","",J45*1000+20000+A45)</f>
        <v>#REF!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0"/>
    </row>
    <row r="46" spans="1:24" ht="14.25" customHeight="1">
      <c r="A46" s="116">
        <v>41</v>
      </c>
      <c r="B46" s="30"/>
      <c r="C46" s="62"/>
      <c r="D46" s="62"/>
      <c r="E46" s="63"/>
      <c r="F46" s="33"/>
      <c r="G46" s="38"/>
      <c r="H46" s="33"/>
      <c r="I46" s="117"/>
      <c r="J46" s="28">
        <f>'所属データ'!$A$17</f>
        <v>100100</v>
      </c>
      <c r="K46" s="28" t="e">
        <f>IF(#REF!="","",J46*1000+20000+A46)</f>
        <v>#REF!</v>
      </c>
      <c r="L46" s="28" t="e">
        <f>IF(#REF!="","",J46*1000+20000+A46)</f>
        <v>#REF!</v>
      </c>
      <c r="M46" s="28" t="e">
        <f>IF(#REF!="","",J46*1000+20000+A46)</f>
        <v>#REF!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40"/>
    </row>
    <row r="47" spans="1:24" ht="14.25" customHeight="1">
      <c r="A47" s="118">
        <v>42</v>
      </c>
      <c r="B47" s="30"/>
      <c r="C47" s="62"/>
      <c r="D47" s="62"/>
      <c r="E47" s="63"/>
      <c r="F47" s="33"/>
      <c r="G47" s="38"/>
      <c r="H47" s="33"/>
      <c r="I47" s="117"/>
      <c r="J47" s="28">
        <f>'所属データ'!$A$17</f>
        <v>100100</v>
      </c>
      <c r="K47" s="28" t="e">
        <f>IF(#REF!="","",J47*1000+20000+A47)</f>
        <v>#REF!</v>
      </c>
      <c r="L47" s="28" t="e">
        <f>IF(#REF!="","",J47*1000+20000+A47)</f>
        <v>#REF!</v>
      </c>
      <c r="M47" s="28" t="e">
        <f>IF(#REF!="","",J47*1000+20000+A47)</f>
        <v>#REF!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40"/>
    </row>
    <row r="48" spans="1:24" ht="14.25" customHeight="1">
      <c r="A48" s="118">
        <v>43</v>
      </c>
      <c r="B48" s="30"/>
      <c r="C48" s="62"/>
      <c r="D48" s="62"/>
      <c r="E48" s="63"/>
      <c r="F48" s="33"/>
      <c r="G48" s="38"/>
      <c r="H48" s="33"/>
      <c r="I48" s="117"/>
      <c r="J48" s="28">
        <f>'所属データ'!$A$17</f>
        <v>100100</v>
      </c>
      <c r="K48" s="28" t="e">
        <f>IF(#REF!="","",J48*1000+20000+A48)</f>
        <v>#REF!</v>
      </c>
      <c r="L48" s="28" t="e">
        <f>IF(#REF!="","",J48*1000+20000+A48)</f>
        <v>#REF!</v>
      </c>
      <c r="M48" s="28" t="e">
        <f>IF(#REF!="","",J48*1000+20000+A48)</f>
        <v>#REF!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40"/>
    </row>
    <row r="49" spans="1:24" ht="14.25" customHeight="1">
      <c r="A49" s="118">
        <v>44</v>
      </c>
      <c r="B49" s="30"/>
      <c r="C49" s="62"/>
      <c r="D49" s="62"/>
      <c r="E49" s="63"/>
      <c r="F49" s="33"/>
      <c r="G49" s="38"/>
      <c r="H49" s="33"/>
      <c r="I49" s="117"/>
      <c r="J49" s="28">
        <f>'所属データ'!$A$17</f>
        <v>100100</v>
      </c>
      <c r="K49" s="28" t="e">
        <f>IF(#REF!="","",J49*1000+20000+A49)</f>
        <v>#REF!</v>
      </c>
      <c r="L49" s="28" t="e">
        <f>IF(#REF!="","",J49*1000+20000+A49)</f>
        <v>#REF!</v>
      </c>
      <c r="M49" s="28" t="e">
        <f>IF(#REF!="","",J49*1000+20000+A49)</f>
        <v>#REF!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0"/>
    </row>
    <row r="50" spans="1:24" ht="14.25" customHeight="1" thickBot="1">
      <c r="A50" s="121">
        <v>45</v>
      </c>
      <c r="B50" s="122"/>
      <c r="C50" s="123"/>
      <c r="D50" s="123"/>
      <c r="E50" s="124"/>
      <c r="F50" s="125"/>
      <c r="G50" s="126"/>
      <c r="H50" s="125"/>
      <c r="I50" s="127"/>
      <c r="J50" s="28">
        <f>'所属データ'!$A$17</f>
        <v>100100</v>
      </c>
      <c r="K50" s="28" t="e">
        <f>IF(#REF!="","",J50*1000+20000+A50)</f>
        <v>#REF!</v>
      </c>
      <c r="L50" s="28" t="e">
        <f>IF(#REF!="","",J50*1000+20000+A50)</f>
        <v>#REF!</v>
      </c>
      <c r="M50" s="28" t="e">
        <f>IF(#REF!="","",J50*1000+20000+A50)</f>
        <v>#REF!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40"/>
    </row>
    <row r="53" ht="12.75" hidden="1">
      <c r="B53" s="14" t="s">
        <v>25</v>
      </c>
    </row>
    <row r="54" spans="2:13" ht="12.75" hidden="1">
      <c r="B54" s="14" t="s">
        <v>24</v>
      </c>
      <c r="E54" s="77"/>
      <c r="I54" s="28"/>
      <c r="L54" s="14"/>
      <c r="M54" s="14"/>
    </row>
    <row r="55" spans="2:13" ht="12.75" hidden="1">
      <c r="B55" s="28" t="s">
        <v>53</v>
      </c>
      <c r="D55" s="17"/>
      <c r="I55" s="28"/>
      <c r="L55" s="14"/>
      <c r="M55" s="14"/>
    </row>
    <row r="56" spans="2:13" ht="12.75" hidden="1">
      <c r="B56" s="28" t="s">
        <v>54</v>
      </c>
      <c r="D56" s="17"/>
      <c r="I56" s="28"/>
      <c r="L56" s="14"/>
      <c r="M56" s="14"/>
    </row>
    <row r="57" spans="2:13" ht="12.75" hidden="1">
      <c r="B57" s="28" t="s">
        <v>55</v>
      </c>
      <c r="D57" s="17"/>
      <c r="I57" s="28"/>
      <c r="L57" s="14"/>
      <c r="M57" s="14"/>
    </row>
    <row r="58" spans="2:13" ht="12.75" hidden="1">
      <c r="B58" s="28" t="s">
        <v>56</v>
      </c>
      <c r="D58" s="17"/>
      <c r="I58" s="28"/>
      <c r="L58" s="14"/>
      <c r="M58" s="14"/>
    </row>
    <row r="59" spans="2:13" ht="12.75" hidden="1">
      <c r="B59" s="28"/>
      <c r="D59" s="17"/>
      <c r="I59" s="28"/>
      <c r="L59" s="14"/>
      <c r="M59" s="14"/>
    </row>
    <row r="60" spans="2:13" ht="12.75" hidden="1">
      <c r="B60" s="28"/>
      <c r="D60" s="17"/>
      <c r="I60" s="28"/>
      <c r="L60" s="14"/>
      <c r="M60" s="14"/>
    </row>
    <row r="61" spans="2:13" ht="12.75" hidden="1">
      <c r="B61" s="28"/>
      <c r="D61" s="17"/>
      <c r="I61" s="28"/>
      <c r="L61" s="14"/>
      <c r="M61" s="14"/>
    </row>
    <row r="62" spans="2:13" ht="12.75">
      <c r="B62" s="28"/>
      <c r="D62" s="17"/>
      <c r="I62" s="28"/>
      <c r="L62" s="14"/>
      <c r="M62" s="14"/>
    </row>
    <row r="63" spans="2:13" ht="12.75">
      <c r="B63" s="28"/>
      <c r="D63" s="17"/>
      <c r="I63" s="28"/>
      <c r="L63" s="14"/>
      <c r="M63" s="14"/>
    </row>
    <row r="64" spans="2:13" ht="12.75">
      <c r="B64" s="28"/>
      <c r="D64" s="17"/>
      <c r="I64" s="28"/>
      <c r="L64" s="14"/>
      <c r="M64" s="14"/>
    </row>
    <row r="65" spans="2:13" ht="12.75">
      <c r="B65" s="28"/>
      <c r="D65" s="17"/>
      <c r="I65" s="28"/>
      <c r="L65" s="14"/>
      <c r="M65" s="14"/>
    </row>
    <row r="66" spans="2:13" ht="12.75">
      <c r="B66" s="28"/>
      <c r="D66" s="17"/>
      <c r="I66" s="28"/>
      <c r="L66" s="14"/>
      <c r="M66" s="14"/>
    </row>
    <row r="67" spans="2:13" ht="12.75">
      <c r="B67" s="28"/>
      <c r="D67" s="17"/>
      <c r="I67" s="28"/>
      <c r="L67" s="14"/>
      <c r="M67" s="14"/>
    </row>
    <row r="68" spans="2:13" ht="12.75">
      <c r="B68" s="28"/>
      <c r="D68" s="17"/>
      <c r="I68" s="28"/>
      <c r="L68" s="14"/>
      <c r="M68" s="14"/>
    </row>
    <row r="69" spans="2:13" ht="12.75">
      <c r="B69" s="28"/>
      <c r="D69" s="17"/>
      <c r="I69" s="28"/>
      <c r="L69" s="14"/>
      <c r="M69" s="14"/>
    </row>
    <row r="70" spans="2:13" ht="12.75">
      <c r="B70" s="28"/>
      <c r="D70" s="17"/>
      <c r="I70" s="28"/>
      <c r="L70" s="14"/>
      <c r="M70" s="14"/>
    </row>
    <row r="71" spans="2:4" ht="12.75">
      <c r="B71" s="28"/>
      <c r="D71" s="17"/>
    </row>
    <row r="72" spans="2:4" ht="12.75">
      <c r="B72" s="28"/>
      <c r="D72" s="17"/>
    </row>
    <row r="73" spans="2:4" ht="12.75">
      <c r="B73" s="28"/>
      <c r="D73" s="17"/>
    </row>
    <row r="74" spans="2:4" ht="12.75">
      <c r="B74" s="28"/>
      <c r="D74" s="17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</sheetData>
  <sheetProtection selectLockedCells="1"/>
  <mergeCells count="9">
    <mergeCell ref="F4:G4"/>
    <mergeCell ref="H4:I4"/>
    <mergeCell ref="A1:B2"/>
    <mergeCell ref="A3:C3"/>
    <mergeCell ref="A4:A5"/>
    <mergeCell ref="C1:E1"/>
    <mergeCell ref="B4:B5"/>
    <mergeCell ref="E4:E5"/>
    <mergeCell ref="C2:E2"/>
  </mergeCells>
  <conditionalFormatting sqref="H6:H19 H21:H24 H26:H29 H31:H34 H36:H39 H41:H44 H46:H49">
    <cfRule type="expression" priority="16" dxfId="0" stopIfTrue="1">
      <formula>AND(H6&lt;&gt;"",F6=H6)</formula>
    </cfRule>
  </conditionalFormatting>
  <conditionalFormatting sqref="H20">
    <cfRule type="expression" priority="14" dxfId="0" stopIfTrue="1">
      <formula>AND(H20&lt;&gt;"",F20=H20)</formula>
    </cfRule>
  </conditionalFormatting>
  <conditionalFormatting sqref="H25">
    <cfRule type="expression" priority="12" dxfId="0" stopIfTrue="1">
      <formula>AND(H25&lt;&gt;"",F25=H25)</formula>
    </cfRule>
  </conditionalFormatting>
  <conditionalFormatting sqref="H30">
    <cfRule type="expression" priority="10" dxfId="0" stopIfTrue="1">
      <formula>AND(H30&lt;&gt;"",F30=H30)</formula>
    </cfRule>
  </conditionalFormatting>
  <conditionalFormatting sqref="H35">
    <cfRule type="expression" priority="8" dxfId="0" stopIfTrue="1">
      <formula>AND(H35&lt;&gt;"",F35=H35)</formula>
    </cfRule>
  </conditionalFormatting>
  <conditionalFormatting sqref="H40">
    <cfRule type="expression" priority="6" dxfId="0" stopIfTrue="1">
      <formula>AND(H40&lt;&gt;"",F40=H40)</formula>
    </cfRule>
  </conditionalFormatting>
  <conditionalFormatting sqref="H45">
    <cfRule type="expression" priority="4" dxfId="0" stopIfTrue="1">
      <formula>AND(H45&lt;&gt;"",F45=H45)</formula>
    </cfRule>
  </conditionalFormatting>
  <conditionalFormatting sqref="H50">
    <cfRule type="expression" priority="2" dxfId="0" stopIfTrue="1">
      <formula>AND(H50&lt;&gt;"",F50=H50)</formula>
    </cfRule>
  </conditionalFormatting>
  <dataValidations count="6"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I6:I50 G7:G50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OR(AND($B$52&lt;=B6,B6&lt;=$C$52),AND($D$52&lt;=B6,B6&lt;=$E$52),AND(#REF!&lt;=B6,B6&lt;=$F$52))</formula1>
    </dataValidation>
    <dataValidation allowBlank="1" showInputMessage="1" showErrorMessage="1" imeMode="off" sqref="E6:E50"/>
    <dataValidation allowBlank="1" showInputMessage="1" showErrorMessage="1" imeMode="on" sqref="C6:D50"/>
    <dataValidation type="list" allowBlank="1" showInputMessage="1" showErrorMessage="1" prompt="▼ボタンをクリック&#10;　リストから選択。" sqref="F6:F50 H6:H50">
      <formula1>$B$55:$B$58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00390625" style="14" customWidth="1"/>
    <col min="3" max="4" width="12.75390625" style="14" customWidth="1"/>
    <col min="5" max="5" width="2.625" style="14" customWidth="1"/>
    <col min="6" max="9" width="12.75390625" style="14" customWidth="1"/>
    <col min="10" max="10" width="7.625" style="28" hidden="1" customWidth="1"/>
    <col min="11" max="11" width="9.75390625" style="28" hidden="1" customWidth="1"/>
    <col min="12" max="12" width="11.125" style="28" hidden="1" customWidth="1"/>
    <col min="13" max="13" width="11.375" style="28" hidden="1" customWidth="1"/>
    <col min="14" max="14" width="10.00390625" style="14" hidden="1" customWidth="1"/>
    <col min="15" max="15" width="9.50390625" style="14" hidden="1" customWidth="1"/>
    <col min="16" max="16" width="6.75390625" style="14" hidden="1" customWidth="1"/>
    <col min="17" max="22" width="10.25390625" style="14" hidden="1" customWidth="1"/>
    <col min="23" max="23" width="9.00390625" style="14" customWidth="1"/>
    <col min="24" max="24" width="10.00390625" style="14" customWidth="1"/>
    <col min="25" max="16384" width="9.00390625" style="14" customWidth="1"/>
  </cols>
  <sheetData>
    <row r="1" spans="1:29" ht="14.25" customHeight="1">
      <c r="A1" s="175" t="s">
        <v>64</v>
      </c>
      <c r="B1" s="176"/>
      <c r="C1" s="159" t="s">
        <v>59</v>
      </c>
      <c r="D1" s="160"/>
      <c r="E1" s="160"/>
      <c r="F1" s="35"/>
      <c r="G1" s="36" t="str">
        <f>"所属長名：  "&amp;'所属データ'!$C$6&amp;"　　印"</f>
        <v>所属長名：  　　印</v>
      </c>
      <c r="H1" s="36"/>
      <c r="I1" s="36"/>
      <c r="K1" s="81"/>
      <c r="L1" s="29"/>
      <c r="M1" s="18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 t="s">
        <v>8</v>
      </c>
      <c r="S1" s="18" t="s">
        <v>9</v>
      </c>
      <c r="T1" s="18" t="s">
        <v>10</v>
      </c>
      <c r="U1" s="18" t="s">
        <v>11</v>
      </c>
      <c r="V1" s="18" t="s">
        <v>12</v>
      </c>
      <c r="W1" s="19"/>
      <c r="X1" s="19"/>
      <c r="Y1" s="19"/>
      <c r="Z1" s="19"/>
      <c r="AA1" s="19"/>
      <c r="AB1" s="19"/>
      <c r="AC1" s="19"/>
    </row>
    <row r="2" spans="1:29" ht="14.25" customHeight="1" thickBot="1">
      <c r="A2" s="177"/>
      <c r="B2" s="178"/>
      <c r="C2" s="170" t="str">
        <f>"所属名："&amp;'所属データ'!$C$3</f>
        <v>所属名：</v>
      </c>
      <c r="D2" s="170"/>
      <c r="E2" s="170"/>
      <c r="F2" s="35"/>
      <c r="G2" s="36" t="str">
        <f>"監督名："&amp;'所属データ'!$E$6</f>
        <v>監督名：</v>
      </c>
      <c r="H2" s="37"/>
      <c r="K2" s="27"/>
      <c r="L2" s="28" t="str">
        <f>IF(COUNTA(#REF!)&gt;0,"第一4女",0)</f>
        <v>第一4女</v>
      </c>
      <c r="M2" s="15">
        <f>'所属データ'!$A$17/100+430000</f>
        <v>431001</v>
      </c>
      <c r="N2" s="15">
        <f>'所属データ'!$C$3</f>
        <v>0</v>
      </c>
      <c r="P2" s="14" t="e">
        <f>IF(#REF!="","",RIGHT(#REF!+100000,5))</f>
        <v>#REF!</v>
      </c>
      <c r="Q2" s="14">
        <f>IF(ISERROR(SMALL($K$6:$K$50,1)),"",SMALL($K$6:$K$50,1))</f>
      </c>
      <c r="R2" s="14">
        <f>IF(ISERROR(SMALL($K$6:$K$50,2)),"",SMALL($K$6:$K$50,2))</f>
      </c>
      <c r="S2" s="14">
        <f>IF(ISERROR(SMALL($K$6:$K$50,3)),"",SMALL($K$6:$K$50,3))</f>
      </c>
      <c r="T2" s="14">
        <f>IF(ISERROR(SMALL($K$6:$K$50,4)),"",SMALL($K$6:$K$50,4))</f>
      </c>
      <c r="U2" s="14">
        <f>IF(ISERROR(SMALL($K$6:$K$50,5)),"",SMALL($K$6:$K$50,5))</f>
      </c>
      <c r="V2" s="14">
        <f>IF(ISERROR(SMALL($K$6:$K$50,6)),"",SMALL($K$6:$K$50,6))</f>
      </c>
      <c r="W2" s="19"/>
      <c r="X2" s="19"/>
      <c r="Y2" s="19"/>
      <c r="Z2" s="19"/>
      <c r="AA2" s="19"/>
      <c r="AB2" s="19"/>
      <c r="AC2" s="19"/>
    </row>
    <row r="3" spans="1:29" ht="14.25" customHeight="1" thickBot="1">
      <c r="A3" s="156"/>
      <c r="B3" s="156"/>
      <c r="C3" s="156"/>
      <c r="D3" s="28"/>
      <c r="E3" s="28"/>
      <c r="F3" s="28"/>
      <c r="G3" s="80"/>
      <c r="H3" s="28"/>
      <c r="J3" s="28" t="s">
        <v>13</v>
      </c>
      <c r="L3" s="28" t="str">
        <f>IF(COUNTA(#REF!)&gt;0,"第二４女",0)</f>
        <v>第二４女</v>
      </c>
      <c r="M3" s="15">
        <f>'所属データ'!$A$17/100+430000</f>
        <v>431001</v>
      </c>
      <c r="N3" s="15">
        <f>'所属データ'!$C$3</f>
        <v>0</v>
      </c>
      <c r="P3" s="14" t="e">
        <f>IF(#REF!="","",RIGHT(#REF!+100000,5))</f>
        <v>#REF!</v>
      </c>
      <c r="Q3" s="14">
        <f>IF(ISERROR(SMALL($L$6:$L$50,1)),"",SMALL($L$6:$L$50,1))</f>
      </c>
      <c r="R3" s="14">
        <f>IF(ISERROR(SMALL($L$6:$L$50,2)),"",SMALL($L$6:$L$50,2))</f>
      </c>
      <c r="S3" s="14">
        <f>IF(ISERROR(SMALL($L$6:$L$50,3)),"",SMALL($L$6:$L$50,3))</f>
      </c>
      <c r="T3" s="14">
        <f>IF(ISERROR(SMALL($L$6:$L$50,4)),"",SMALL($L$6:$L$50,4))</f>
      </c>
      <c r="U3" s="14">
        <f>IF(ISERROR(SMALL($L$6:$L$50,5)),"",SMALL($L$6:$L$50,5))</f>
      </c>
      <c r="V3" s="14">
        <f>IF(ISERROR(SMALL($L$6:$L$50,6)),"",SMALL($L$6:$L$50,6))</f>
      </c>
      <c r="W3" s="20"/>
      <c r="X3" s="19"/>
      <c r="Y3" s="19"/>
      <c r="Z3" s="19"/>
      <c r="AA3" s="19"/>
      <c r="AB3" s="19"/>
      <c r="AC3" s="19"/>
    </row>
    <row r="4" spans="1:29" ht="12" customHeight="1">
      <c r="A4" s="179" t="s">
        <v>14</v>
      </c>
      <c r="B4" s="171" t="s">
        <v>23</v>
      </c>
      <c r="C4" s="48" t="s">
        <v>16</v>
      </c>
      <c r="D4" s="48" t="s">
        <v>15</v>
      </c>
      <c r="E4" s="173" t="s">
        <v>20</v>
      </c>
      <c r="F4" s="167" t="s">
        <v>26</v>
      </c>
      <c r="G4" s="169"/>
      <c r="H4" s="167" t="s">
        <v>43</v>
      </c>
      <c r="I4" s="168"/>
      <c r="J4" s="29"/>
      <c r="L4" s="28" t="str">
        <f>IF(COUNTA(#REF!)&gt;0,"16女",0)</f>
        <v>16女</v>
      </c>
      <c r="M4" s="15">
        <f>'所属データ'!$A$17/100+430000</f>
        <v>431001</v>
      </c>
      <c r="N4" s="15">
        <f>'所属データ'!$C$3</f>
        <v>0</v>
      </c>
      <c r="P4" s="14" t="e">
        <f>IF(#REF!="","",RIGHT(#REF!+100000,5))</f>
        <v>#REF!</v>
      </c>
      <c r="Q4" s="14">
        <f>IF(ISERROR(SMALL($M$6:$M$50,1)),"",SMALL($M$6:$M$50,1))</f>
      </c>
      <c r="R4" s="14">
        <f>IF(ISERROR(SMALL($M$6:$M$50,2)),"",SMALL($M$6:$M$50,2))</f>
      </c>
      <c r="S4" s="14">
        <f>IF(ISERROR(SMALL($M$6:$M$50,3)),"",SMALL($M$6:$M$50,3))</f>
      </c>
      <c r="T4" s="14">
        <f>IF(ISERROR(SMALL($M$6:$M$50,4)),"",SMALL($M$6:$M$50,4))</f>
      </c>
      <c r="U4" s="14">
        <f>IF(ISERROR(SMALL($M$6:$M$50,5)),"",SMALL($M$6:$M$50,5))</f>
      </c>
      <c r="V4" s="14">
        <f>IF(ISERROR(SMALL($M$6:$M$50,6)),"",SMALL($M$6:$M$50,6))</f>
      </c>
      <c r="W4" s="21"/>
      <c r="X4" s="19"/>
      <c r="Y4" s="19"/>
      <c r="Z4" s="19"/>
      <c r="AA4" s="19"/>
      <c r="AB4" s="19"/>
      <c r="AC4" s="19"/>
    </row>
    <row r="5" spans="1:29" ht="13.5" customHeight="1" thickBot="1">
      <c r="A5" s="180"/>
      <c r="B5" s="172"/>
      <c r="C5" s="49" t="s">
        <v>18</v>
      </c>
      <c r="D5" s="49" t="s">
        <v>18</v>
      </c>
      <c r="E5" s="174"/>
      <c r="F5" s="50" t="s">
        <v>21</v>
      </c>
      <c r="G5" s="51" t="s">
        <v>22</v>
      </c>
      <c r="H5" s="50" t="s">
        <v>21</v>
      </c>
      <c r="I5" s="128" t="s">
        <v>22</v>
      </c>
      <c r="J5" s="29">
        <f>COUNTA(C6:C50)</f>
        <v>0</v>
      </c>
      <c r="W5" s="19"/>
      <c r="X5" s="19"/>
      <c r="Y5" s="19"/>
      <c r="Z5" s="19"/>
      <c r="AA5" s="19"/>
      <c r="AB5" s="19"/>
      <c r="AC5" s="19"/>
    </row>
    <row r="6" spans="1:30" ht="14.25" customHeight="1">
      <c r="A6" s="74">
        <v>1</v>
      </c>
      <c r="B6" s="52"/>
      <c r="C6" s="66"/>
      <c r="D6" s="66"/>
      <c r="E6" s="67"/>
      <c r="F6" s="55"/>
      <c r="G6" s="56"/>
      <c r="H6" s="55"/>
      <c r="I6" s="129"/>
      <c r="J6" s="28">
        <f>'所属データ'!$A$17</f>
        <v>100100</v>
      </c>
      <c r="K6" s="28" t="e">
        <f>IF(#REF!="","",J6*1000+20000+A6)</f>
        <v>#REF!</v>
      </c>
      <c r="L6" s="28" t="e">
        <f>IF(#REF!="","",J6*1000+20000+A6)</f>
        <v>#REF!</v>
      </c>
      <c r="M6" s="28" t="e">
        <f>IF(#REF!="","",J6*1000+20000+A6)</f>
        <v>#REF!</v>
      </c>
      <c r="N6" s="28"/>
      <c r="X6" s="15"/>
      <c r="Y6" s="40"/>
      <c r="Z6" s="19"/>
      <c r="AA6" s="19"/>
      <c r="AB6" s="19"/>
      <c r="AC6" s="19"/>
      <c r="AD6" s="19"/>
    </row>
    <row r="7" spans="1:15" ht="14.25" customHeight="1">
      <c r="A7" s="75">
        <v>2</v>
      </c>
      <c r="B7" s="54"/>
      <c r="C7" s="68"/>
      <c r="D7" s="68"/>
      <c r="E7" s="69"/>
      <c r="F7" s="57"/>
      <c r="G7" s="58"/>
      <c r="H7" s="57"/>
      <c r="I7" s="130"/>
      <c r="J7" s="28">
        <f>'所属データ'!$A$17</f>
        <v>100100</v>
      </c>
      <c r="K7" s="28" t="e">
        <f>IF(#REF!="","",J7*1000+20000+A7)</f>
        <v>#REF!</v>
      </c>
      <c r="L7" s="28" t="e">
        <f>IF(#REF!="","",J7*1000+20000+A7)</f>
        <v>#REF!</v>
      </c>
      <c r="M7" s="28" t="e">
        <f>IF(#REF!="","",J7*1000+20000+A7)</f>
        <v>#REF!</v>
      </c>
      <c r="N7" s="40"/>
      <c r="O7" s="19"/>
    </row>
    <row r="8" spans="1:25" ht="14.25" customHeight="1">
      <c r="A8" s="75">
        <v>3</v>
      </c>
      <c r="B8" s="54"/>
      <c r="C8" s="68"/>
      <c r="D8" s="68"/>
      <c r="E8" s="69"/>
      <c r="F8" s="57"/>
      <c r="G8" s="58"/>
      <c r="H8" s="57"/>
      <c r="I8" s="130"/>
      <c r="J8" s="28">
        <f>'所属データ'!$A$17</f>
        <v>100100</v>
      </c>
      <c r="K8" s="28" t="e">
        <f>IF(#REF!="","",J8*1000+20000+A8)</f>
        <v>#REF!</v>
      </c>
      <c r="L8" s="28" t="e">
        <f>IF(#REF!="","",J8*1000+20000+A8)</f>
        <v>#REF!</v>
      </c>
      <c r="M8" s="28" t="e">
        <f>IF(#REF!="","",J8*1000+20000+A8)</f>
        <v>#REF!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40"/>
      <c r="Y8" s="19"/>
    </row>
    <row r="9" spans="1:25" ht="14.25" customHeight="1">
      <c r="A9" s="75">
        <v>4</v>
      </c>
      <c r="B9" s="54"/>
      <c r="C9" s="68"/>
      <c r="D9" s="68"/>
      <c r="E9" s="69"/>
      <c r="F9" s="57"/>
      <c r="G9" s="58"/>
      <c r="H9" s="57"/>
      <c r="I9" s="130"/>
      <c r="J9" s="28">
        <f>'所属データ'!$A$17</f>
        <v>100100</v>
      </c>
      <c r="K9" s="28" t="e">
        <f>IF(#REF!="","",J9*1000+20000+A9)</f>
        <v>#REF!</v>
      </c>
      <c r="L9" s="28" t="e">
        <f>IF(#REF!="","",J9*1000+20000+A9)</f>
        <v>#REF!</v>
      </c>
      <c r="M9" s="28" t="e">
        <f>IF(#REF!="","",J9*1000+20000+A9)</f>
        <v>#REF!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40"/>
      <c r="Y9" s="19"/>
    </row>
    <row r="10" spans="1:25" ht="14.25" customHeight="1" thickBot="1">
      <c r="A10" s="76">
        <v>5</v>
      </c>
      <c r="B10" s="53"/>
      <c r="C10" s="70"/>
      <c r="D10" s="70"/>
      <c r="E10" s="71"/>
      <c r="F10" s="59"/>
      <c r="G10" s="60"/>
      <c r="H10" s="59"/>
      <c r="I10" s="131"/>
      <c r="J10" s="28">
        <f>'所属データ'!$A$17</f>
        <v>100100</v>
      </c>
      <c r="K10" s="28" t="e">
        <f>IF(#REF!="","",J10*1000+20000+A10)</f>
        <v>#REF!</v>
      </c>
      <c r="L10" s="28" t="e">
        <f>IF(#REF!="","",J10*1000+20000+A10)</f>
        <v>#REF!</v>
      </c>
      <c r="M10" s="28" t="e">
        <f>IF(#REF!="","",J10*1000+20000+A10)</f>
        <v>#REF!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0"/>
      <c r="Y10" s="19"/>
    </row>
    <row r="11" spans="1:25" ht="14.25" customHeight="1">
      <c r="A11" s="74">
        <v>6</v>
      </c>
      <c r="B11" s="52"/>
      <c r="C11" s="66"/>
      <c r="D11" s="66"/>
      <c r="E11" s="67"/>
      <c r="F11" s="55"/>
      <c r="G11" s="56"/>
      <c r="H11" s="105"/>
      <c r="I11" s="132"/>
      <c r="J11" s="28">
        <f>'所属データ'!$A$17</f>
        <v>100100</v>
      </c>
      <c r="K11" s="28" t="e">
        <f>IF(#REF!="","",J11*1000+20000+A11)</f>
        <v>#REF!</v>
      </c>
      <c r="L11" s="28" t="e">
        <f>IF(#REF!="","",J11*1000+20000+A11)</f>
        <v>#REF!</v>
      </c>
      <c r="M11" s="28" t="e">
        <f>IF(#REF!="","",J11*1000+20000+A11)</f>
        <v>#REF!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40"/>
      <c r="Y11" s="19"/>
    </row>
    <row r="12" spans="1:25" ht="14.25" customHeight="1">
      <c r="A12" s="75">
        <v>7</v>
      </c>
      <c r="B12" s="54"/>
      <c r="C12" s="68"/>
      <c r="D12" s="68"/>
      <c r="E12" s="69"/>
      <c r="F12" s="57"/>
      <c r="G12" s="58"/>
      <c r="H12" s="57"/>
      <c r="I12" s="130"/>
      <c r="J12" s="28">
        <f>'所属データ'!$A$17</f>
        <v>100100</v>
      </c>
      <c r="K12" s="28" t="e">
        <f>IF(#REF!="","",J12*1000+20000+A12)</f>
        <v>#REF!</v>
      </c>
      <c r="L12" s="28" t="e">
        <f>IF(#REF!="","",J12*1000+20000+A12)</f>
        <v>#REF!</v>
      </c>
      <c r="M12" s="28" t="e">
        <f>IF(#REF!="","",J12*1000+20000+A12)</f>
        <v>#REF!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0"/>
      <c r="Y12" s="19"/>
    </row>
    <row r="13" spans="1:24" ht="14.25" customHeight="1">
      <c r="A13" s="75">
        <v>8</v>
      </c>
      <c r="B13" s="54"/>
      <c r="C13" s="68"/>
      <c r="D13" s="68"/>
      <c r="E13" s="69"/>
      <c r="F13" s="57"/>
      <c r="G13" s="58"/>
      <c r="H13" s="57"/>
      <c r="I13" s="130"/>
      <c r="J13" s="28">
        <f>'所属データ'!$A$17</f>
        <v>100100</v>
      </c>
      <c r="K13" s="28" t="e">
        <f>IF(#REF!="","",J13*1000+20000+A13)</f>
        <v>#REF!</v>
      </c>
      <c r="L13" s="28" t="e">
        <f>IF(#REF!="","",J13*1000+20000+A13)</f>
        <v>#REF!</v>
      </c>
      <c r="M13" s="28" t="e">
        <f>IF(#REF!="","",J13*1000+20000+A13)</f>
        <v>#REF!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40"/>
    </row>
    <row r="14" spans="1:24" ht="14.25" customHeight="1">
      <c r="A14" s="75">
        <v>9</v>
      </c>
      <c r="B14" s="54"/>
      <c r="C14" s="68"/>
      <c r="D14" s="68"/>
      <c r="E14" s="69"/>
      <c r="F14" s="57"/>
      <c r="G14" s="58"/>
      <c r="H14" s="57"/>
      <c r="I14" s="130"/>
      <c r="J14" s="28">
        <f>'所属データ'!$A$17</f>
        <v>100100</v>
      </c>
      <c r="K14" s="28" t="e">
        <f>IF(#REF!="","",J14*1000+20000+A14)</f>
        <v>#REF!</v>
      </c>
      <c r="L14" s="28" t="e">
        <f>IF(#REF!="","",J14*1000+20000+A14)</f>
        <v>#REF!</v>
      </c>
      <c r="M14" s="28" t="e">
        <f>IF(#REF!="","",J14*1000+20000+A14)</f>
        <v>#REF!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40"/>
    </row>
    <row r="15" spans="1:24" ht="14.25" customHeight="1" thickBot="1">
      <c r="A15" s="76">
        <v>10</v>
      </c>
      <c r="B15" s="53"/>
      <c r="C15" s="70"/>
      <c r="D15" s="70"/>
      <c r="E15" s="71"/>
      <c r="F15" s="59"/>
      <c r="G15" s="60"/>
      <c r="H15" s="59"/>
      <c r="I15" s="131"/>
      <c r="J15" s="28">
        <f>'所属データ'!$A$17</f>
        <v>100100</v>
      </c>
      <c r="K15" s="28" t="e">
        <f>IF(#REF!="","",J15*1000+20000+A15)</f>
        <v>#REF!</v>
      </c>
      <c r="L15" s="28" t="e">
        <f>IF(#REF!="","",J15*1000+20000+A15)</f>
        <v>#REF!</v>
      </c>
      <c r="M15" s="28" t="e">
        <f>IF(#REF!="","",J15*1000+20000+A15)</f>
        <v>#REF!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40"/>
    </row>
    <row r="16" spans="1:24" ht="14.25" customHeight="1">
      <c r="A16" s="74">
        <v>11</v>
      </c>
      <c r="B16" s="52"/>
      <c r="C16" s="66"/>
      <c r="D16" s="66"/>
      <c r="E16" s="67"/>
      <c r="F16" s="55"/>
      <c r="G16" s="56"/>
      <c r="H16" s="55"/>
      <c r="I16" s="129"/>
      <c r="J16" s="28">
        <f>'所属データ'!$A$17</f>
        <v>100100</v>
      </c>
      <c r="K16" s="28" t="e">
        <f>IF(#REF!="","",J16*1000+20000+A16)</f>
        <v>#REF!</v>
      </c>
      <c r="L16" s="28" t="e">
        <f>IF(#REF!="","",J16*1000+20000+A16)</f>
        <v>#REF!</v>
      </c>
      <c r="M16" s="28" t="e">
        <f>IF(#REF!="","",J16*1000+20000+A16)</f>
        <v>#REF!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0"/>
    </row>
    <row r="17" spans="1:24" ht="14.25" customHeight="1">
      <c r="A17" s="75">
        <v>12</v>
      </c>
      <c r="B17" s="54"/>
      <c r="C17" s="68"/>
      <c r="D17" s="68"/>
      <c r="E17" s="69"/>
      <c r="F17" s="57"/>
      <c r="G17" s="58"/>
      <c r="H17" s="57"/>
      <c r="I17" s="130"/>
      <c r="J17" s="28">
        <f>'所属データ'!$A$17</f>
        <v>100100</v>
      </c>
      <c r="K17" s="28" t="e">
        <f>IF(#REF!="","",J17*1000+20000+A17)</f>
        <v>#REF!</v>
      </c>
      <c r="L17" s="28" t="e">
        <f>IF(#REF!="","",J17*1000+20000+A17)</f>
        <v>#REF!</v>
      </c>
      <c r="M17" s="28" t="e">
        <f>IF(#REF!="","",J17*1000+20000+A17)</f>
        <v>#REF!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40"/>
    </row>
    <row r="18" spans="1:24" ht="14.25" customHeight="1">
      <c r="A18" s="75">
        <v>13</v>
      </c>
      <c r="B18" s="54"/>
      <c r="C18" s="68"/>
      <c r="D18" s="68"/>
      <c r="E18" s="69"/>
      <c r="F18" s="57"/>
      <c r="G18" s="58"/>
      <c r="H18" s="57"/>
      <c r="I18" s="130"/>
      <c r="J18" s="28">
        <f>'所属データ'!$A$17</f>
        <v>100100</v>
      </c>
      <c r="K18" s="28" t="e">
        <f>IF(#REF!="","",J18*1000+20000+A18)</f>
        <v>#REF!</v>
      </c>
      <c r="L18" s="28" t="e">
        <f>IF(#REF!="","",J18*1000+20000+A18)</f>
        <v>#REF!</v>
      </c>
      <c r="M18" s="28" t="e">
        <f>IF(#REF!="","",J18*1000+20000+A18)</f>
        <v>#REF!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40"/>
    </row>
    <row r="19" spans="1:24" ht="14.25" customHeight="1">
      <c r="A19" s="75">
        <v>14</v>
      </c>
      <c r="B19" s="54"/>
      <c r="C19" s="68"/>
      <c r="D19" s="68"/>
      <c r="E19" s="69"/>
      <c r="F19" s="57"/>
      <c r="G19" s="58"/>
      <c r="H19" s="57"/>
      <c r="I19" s="130"/>
      <c r="J19" s="28">
        <f>'所属データ'!$A$17</f>
        <v>100100</v>
      </c>
      <c r="K19" s="28" t="e">
        <f>IF(#REF!="","",J19*1000+20000+A19)</f>
        <v>#REF!</v>
      </c>
      <c r="L19" s="28" t="e">
        <f>IF(#REF!="","",J19*1000+20000+A19)</f>
        <v>#REF!</v>
      </c>
      <c r="M19" s="28" t="e">
        <f>IF(#REF!="","",J19*1000+20000+A19)</f>
        <v>#REF!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40"/>
    </row>
    <row r="20" spans="1:24" ht="14.25" customHeight="1" thickBot="1">
      <c r="A20" s="76">
        <v>15</v>
      </c>
      <c r="B20" s="53"/>
      <c r="C20" s="70"/>
      <c r="D20" s="70"/>
      <c r="E20" s="71"/>
      <c r="F20" s="59"/>
      <c r="G20" s="60"/>
      <c r="H20" s="59"/>
      <c r="I20" s="131"/>
      <c r="J20" s="28">
        <f>'所属データ'!$A$17</f>
        <v>100100</v>
      </c>
      <c r="K20" s="28" t="e">
        <f>IF(#REF!="","",J20*1000+20000+A20)</f>
        <v>#REF!</v>
      </c>
      <c r="L20" s="28" t="e">
        <f>IF(#REF!="","",J20*1000+20000+A20)</f>
        <v>#REF!</v>
      </c>
      <c r="M20" s="28" t="e">
        <f>IF(#REF!="","",J20*1000+20000+A20)</f>
        <v>#REF!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40"/>
    </row>
    <row r="21" spans="1:24" ht="14.25" customHeight="1">
      <c r="A21" s="74">
        <v>16</v>
      </c>
      <c r="B21" s="52"/>
      <c r="C21" s="66"/>
      <c r="D21" s="66"/>
      <c r="E21" s="67"/>
      <c r="F21" s="55"/>
      <c r="G21" s="56"/>
      <c r="H21" s="55"/>
      <c r="I21" s="129"/>
      <c r="J21" s="28">
        <f>'所属データ'!$A$17</f>
        <v>100100</v>
      </c>
      <c r="K21" s="28" t="e">
        <f>IF(#REF!="","",J21*1000+20000+A21)</f>
        <v>#REF!</v>
      </c>
      <c r="L21" s="28" t="e">
        <f>IF(#REF!="","",J21*1000+20000+A21)</f>
        <v>#REF!</v>
      </c>
      <c r="M21" s="28" t="e">
        <f>IF(#REF!="","",J21*1000+20000+A21)</f>
        <v>#REF!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40"/>
    </row>
    <row r="22" spans="1:24" ht="14.25" customHeight="1">
      <c r="A22" s="75">
        <v>17</v>
      </c>
      <c r="B22" s="54"/>
      <c r="C22" s="68"/>
      <c r="D22" s="68"/>
      <c r="E22" s="69"/>
      <c r="F22" s="57"/>
      <c r="G22" s="58"/>
      <c r="H22" s="57"/>
      <c r="I22" s="130"/>
      <c r="J22" s="28">
        <f>'所属データ'!$A$17</f>
        <v>100100</v>
      </c>
      <c r="K22" s="28" t="e">
        <f>IF(#REF!="","",J22*1000+20000+A22)</f>
        <v>#REF!</v>
      </c>
      <c r="L22" s="28" t="e">
        <f>IF(#REF!="","",J22*1000+20000+A22)</f>
        <v>#REF!</v>
      </c>
      <c r="M22" s="28" t="e">
        <f>IF(#REF!="","",J22*1000+20000+A22)</f>
        <v>#REF!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40"/>
    </row>
    <row r="23" spans="1:24" ht="14.25" customHeight="1">
      <c r="A23" s="75">
        <v>18</v>
      </c>
      <c r="B23" s="54"/>
      <c r="C23" s="68"/>
      <c r="D23" s="68"/>
      <c r="E23" s="69"/>
      <c r="F23" s="57"/>
      <c r="G23" s="58"/>
      <c r="H23" s="57"/>
      <c r="I23" s="130"/>
      <c r="J23" s="28">
        <f>'所属データ'!$A$17</f>
        <v>100100</v>
      </c>
      <c r="K23" s="28" t="e">
        <f>IF(#REF!="","",J23*1000+20000+A23)</f>
        <v>#REF!</v>
      </c>
      <c r="L23" s="28" t="e">
        <f>IF(#REF!="","",J23*1000+20000+A23)</f>
        <v>#REF!</v>
      </c>
      <c r="M23" s="28" t="e">
        <f>IF(#REF!="","",J23*1000+20000+A23)</f>
        <v>#REF!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40"/>
    </row>
    <row r="24" spans="1:24" ht="14.25" customHeight="1">
      <c r="A24" s="75">
        <v>19</v>
      </c>
      <c r="B24" s="54"/>
      <c r="C24" s="68"/>
      <c r="D24" s="68"/>
      <c r="E24" s="69"/>
      <c r="F24" s="57"/>
      <c r="G24" s="58"/>
      <c r="H24" s="57"/>
      <c r="I24" s="130"/>
      <c r="J24" s="28">
        <f>'所属データ'!$A$17</f>
        <v>100100</v>
      </c>
      <c r="K24" s="28" t="e">
        <f>IF(#REF!="","",J24*1000+20000+A24)</f>
        <v>#REF!</v>
      </c>
      <c r="L24" s="28" t="e">
        <f>IF(#REF!="","",J24*1000+20000+A24)</f>
        <v>#REF!</v>
      </c>
      <c r="M24" s="28" t="e">
        <f>IF(#REF!="","",J24*1000+20000+A24)</f>
        <v>#REF!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40"/>
    </row>
    <row r="25" spans="1:24" ht="14.25" customHeight="1" thickBot="1">
      <c r="A25" s="76">
        <v>20</v>
      </c>
      <c r="B25" s="53"/>
      <c r="C25" s="70"/>
      <c r="D25" s="70"/>
      <c r="E25" s="71"/>
      <c r="F25" s="59"/>
      <c r="G25" s="60"/>
      <c r="H25" s="59"/>
      <c r="I25" s="131"/>
      <c r="J25" s="28">
        <f>'所属データ'!$A$17</f>
        <v>100100</v>
      </c>
      <c r="K25" s="28" t="e">
        <f>IF(#REF!="","",J25*1000+20000+A25)</f>
        <v>#REF!</v>
      </c>
      <c r="L25" s="28" t="e">
        <f>IF(#REF!="","",J25*1000+20000+A25)</f>
        <v>#REF!</v>
      </c>
      <c r="M25" s="28" t="e">
        <f>IF(#REF!="","",J25*1000+20000+A25)</f>
        <v>#REF!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40"/>
    </row>
    <row r="26" spans="1:24" ht="14.25" customHeight="1">
      <c r="A26" s="74">
        <v>21</v>
      </c>
      <c r="B26" s="52"/>
      <c r="C26" s="66"/>
      <c r="D26" s="66"/>
      <c r="E26" s="67"/>
      <c r="F26" s="55"/>
      <c r="G26" s="56"/>
      <c r="H26" s="55"/>
      <c r="I26" s="129"/>
      <c r="J26" s="28">
        <f>'所属データ'!$A$17</f>
        <v>100100</v>
      </c>
      <c r="K26" s="28" t="e">
        <f>IF(#REF!="","",J26*1000+20000+A26)</f>
        <v>#REF!</v>
      </c>
      <c r="L26" s="28" t="e">
        <f>IF(#REF!="","",J26*1000+20000+A26)</f>
        <v>#REF!</v>
      </c>
      <c r="M26" s="28" t="e">
        <f>IF(#REF!="","",J26*1000+20000+A26)</f>
        <v>#REF!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0"/>
    </row>
    <row r="27" spans="1:24" ht="14.25" customHeight="1">
      <c r="A27" s="75">
        <v>22</v>
      </c>
      <c r="B27" s="54"/>
      <c r="C27" s="68"/>
      <c r="D27" s="68"/>
      <c r="E27" s="69"/>
      <c r="F27" s="57"/>
      <c r="G27" s="58"/>
      <c r="H27" s="57"/>
      <c r="I27" s="130"/>
      <c r="J27" s="28">
        <f>'所属データ'!$A$17</f>
        <v>100100</v>
      </c>
      <c r="K27" s="28" t="e">
        <f>IF(#REF!="","",J27*1000+20000+A27)</f>
        <v>#REF!</v>
      </c>
      <c r="L27" s="28" t="e">
        <f>IF(#REF!="","",J27*1000+20000+A27)</f>
        <v>#REF!</v>
      </c>
      <c r="M27" s="28" t="e">
        <f>IF(#REF!="","",J27*1000+20000+A27)</f>
        <v>#REF!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40"/>
    </row>
    <row r="28" spans="1:24" ht="14.25" customHeight="1">
      <c r="A28" s="75">
        <v>23</v>
      </c>
      <c r="B28" s="54"/>
      <c r="C28" s="68"/>
      <c r="D28" s="68"/>
      <c r="E28" s="69"/>
      <c r="F28" s="57"/>
      <c r="G28" s="58"/>
      <c r="H28" s="57"/>
      <c r="I28" s="130"/>
      <c r="J28" s="28">
        <f>'所属データ'!$A$17</f>
        <v>100100</v>
      </c>
      <c r="K28" s="28" t="e">
        <f>IF(#REF!="","",J28*1000+20000+A28)</f>
        <v>#REF!</v>
      </c>
      <c r="L28" s="28" t="e">
        <f>IF(#REF!="","",J28*1000+20000+A28)</f>
        <v>#REF!</v>
      </c>
      <c r="M28" s="28" t="e">
        <f>IF(#REF!="","",J28*1000+20000+A28)</f>
        <v>#REF!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0"/>
    </row>
    <row r="29" spans="1:24" ht="14.25" customHeight="1">
      <c r="A29" s="75">
        <v>24</v>
      </c>
      <c r="B29" s="54"/>
      <c r="C29" s="68"/>
      <c r="D29" s="68"/>
      <c r="E29" s="69"/>
      <c r="F29" s="57"/>
      <c r="G29" s="58"/>
      <c r="H29" s="57"/>
      <c r="I29" s="130"/>
      <c r="J29" s="28">
        <f>'所属データ'!$A$17</f>
        <v>100100</v>
      </c>
      <c r="K29" s="28" t="e">
        <f>IF(#REF!="","",J29*1000+20000+A29)</f>
        <v>#REF!</v>
      </c>
      <c r="L29" s="28" t="e">
        <f>IF(#REF!="","",J29*1000+20000+A29)</f>
        <v>#REF!</v>
      </c>
      <c r="M29" s="28" t="e">
        <f>IF(#REF!="","",J29*1000+20000+A29)</f>
        <v>#REF!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40"/>
    </row>
    <row r="30" spans="1:24" ht="14.25" customHeight="1" thickBot="1">
      <c r="A30" s="76">
        <v>25</v>
      </c>
      <c r="B30" s="53"/>
      <c r="C30" s="70"/>
      <c r="D30" s="70"/>
      <c r="E30" s="71"/>
      <c r="F30" s="59"/>
      <c r="G30" s="60"/>
      <c r="H30" s="59"/>
      <c r="I30" s="131"/>
      <c r="J30" s="28">
        <f>'所属データ'!$A$17</f>
        <v>100100</v>
      </c>
      <c r="K30" s="28" t="e">
        <f>IF(#REF!="","",J30*1000+20000+A30)</f>
        <v>#REF!</v>
      </c>
      <c r="L30" s="28" t="e">
        <f>IF(#REF!="","",J30*1000+20000+A30)</f>
        <v>#REF!</v>
      </c>
      <c r="M30" s="28" t="e">
        <f>IF(#REF!="","",J30*1000+20000+A30)</f>
        <v>#REF!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0"/>
    </row>
    <row r="31" spans="1:24" ht="14.25" customHeight="1">
      <c r="A31" s="74">
        <v>26</v>
      </c>
      <c r="B31" s="52"/>
      <c r="C31" s="66"/>
      <c r="D31" s="66"/>
      <c r="E31" s="67"/>
      <c r="F31" s="55"/>
      <c r="G31" s="56"/>
      <c r="H31" s="55"/>
      <c r="I31" s="129"/>
      <c r="J31" s="28">
        <f>'所属データ'!$A$17</f>
        <v>100100</v>
      </c>
      <c r="K31" s="28" t="e">
        <f>IF(#REF!="","",J31*1000+20000+A31)</f>
        <v>#REF!</v>
      </c>
      <c r="L31" s="28" t="e">
        <f>IF(#REF!="","",J31*1000+20000+A31)</f>
        <v>#REF!</v>
      </c>
      <c r="M31" s="28" t="e">
        <f>IF(#REF!="","",J31*1000+20000+A31)</f>
        <v>#REF!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0"/>
    </row>
    <row r="32" spans="1:24" ht="14.25" customHeight="1">
      <c r="A32" s="75">
        <v>27</v>
      </c>
      <c r="B32" s="54"/>
      <c r="C32" s="68"/>
      <c r="D32" s="68"/>
      <c r="E32" s="69"/>
      <c r="F32" s="57"/>
      <c r="G32" s="58"/>
      <c r="H32" s="57"/>
      <c r="I32" s="130"/>
      <c r="J32" s="28">
        <f>'所属データ'!$A$17</f>
        <v>100100</v>
      </c>
      <c r="K32" s="28" t="e">
        <f>IF(#REF!="","",J32*1000+20000+A32)</f>
        <v>#REF!</v>
      </c>
      <c r="L32" s="28" t="e">
        <f>IF(#REF!="","",J32*1000+20000+A32)</f>
        <v>#REF!</v>
      </c>
      <c r="M32" s="28" t="e">
        <f>IF(#REF!="","",J32*1000+20000+A32)</f>
        <v>#REF!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0"/>
    </row>
    <row r="33" spans="1:24" ht="14.25" customHeight="1">
      <c r="A33" s="75">
        <v>28</v>
      </c>
      <c r="B33" s="54"/>
      <c r="C33" s="68"/>
      <c r="D33" s="68"/>
      <c r="E33" s="69"/>
      <c r="F33" s="57"/>
      <c r="G33" s="58"/>
      <c r="H33" s="57"/>
      <c r="I33" s="130"/>
      <c r="J33" s="28">
        <f>'所属データ'!$A$17</f>
        <v>100100</v>
      </c>
      <c r="K33" s="28" t="e">
        <f>IF(#REF!="","",J33*1000+20000+A33)</f>
        <v>#REF!</v>
      </c>
      <c r="L33" s="28" t="e">
        <f>IF(#REF!="","",J33*1000+20000+A33)</f>
        <v>#REF!</v>
      </c>
      <c r="M33" s="28" t="e">
        <f>IF(#REF!="","",J33*1000+20000+A33)</f>
        <v>#REF!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40"/>
    </row>
    <row r="34" spans="1:24" ht="14.25" customHeight="1">
      <c r="A34" s="75">
        <v>29</v>
      </c>
      <c r="B34" s="54"/>
      <c r="C34" s="68"/>
      <c r="D34" s="68"/>
      <c r="E34" s="69"/>
      <c r="F34" s="57"/>
      <c r="G34" s="58"/>
      <c r="H34" s="57"/>
      <c r="I34" s="130"/>
      <c r="J34" s="28">
        <f>'所属データ'!$A$17</f>
        <v>100100</v>
      </c>
      <c r="K34" s="28" t="e">
        <f>IF(#REF!="","",J34*1000+20000+A34)</f>
        <v>#REF!</v>
      </c>
      <c r="L34" s="28" t="e">
        <f>IF(#REF!="","",J34*1000+20000+A34)</f>
        <v>#REF!</v>
      </c>
      <c r="M34" s="28" t="e">
        <f>IF(#REF!="","",J34*1000+20000+A34)</f>
        <v>#REF!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0"/>
    </row>
    <row r="35" spans="1:24" ht="14.25" customHeight="1" thickBot="1">
      <c r="A35" s="76">
        <v>30</v>
      </c>
      <c r="B35" s="53"/>
      <c r="C35" s="70"/>
      <c r="D35" s="70"/>
      <c r="E35" s="71"/>
      <c r="F35" s="59"/>
      <c r="G35" s="60"/>
      <c r="H35" s="59"/>
      <c r="I35" s="131"/>
      <c r="J35" s="28">
        <f>'所属データ'!$A$17</f>
        <v>100100</v>
      </c>
      <c r="K35" s="28" t="e">
        <f>IF(#REF!="","",J35*1000+20000+A35)</f>
        <v>#REF!</v>
      </c>
      <c r="L35" s="28" t="e">
        <f>IF(#REF!="","",J35*1000+20000+A35)</f>
        <v>#REF!</v>
      </c>
      <c r="M35" s="28" t="e">
        <f>IF(#REF!="","",J35*1000+20000+A35)</f>
        <v>#REF!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0"/>
    </row>
    <row r="36" spans="1:24" ht="14.25" customHeight="1">
      <c r="A36" s="74">
        <v>31</v>
      </c>
      <c r="B36" s="52"/>
      <c r="C36" s="66"/>
      <c r="D36" s="66"/>
      <c r="E36" s="67"/>
      <c r="F36" s="55"/>
      <c r="G36" s="56"/>
      <c r="H36" s="55"/>
      <c r="I36" s="129"/>
      <c r="J36" s="28">
        <f>'所属データ'!$A$17</f>
        <v>100100</v>
      </c>
      <c r="K36" s="28" t="e">
        <f>IF(#REF!="","",J36*1000+20000+A36)</f>
        <v>#REF!</v>
      </c>
      <c r="L36" s="28" t="e">
        <f>IF(#REF!="","",J36*1000+20000+A36)</f>
        <v>#REF!</v>
      </c>
      <c r="M36" s="28" t="e">
        <f>IF(#REF!="","",J36*1000+20000+A36)</f>
        <v>#REF!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40"/>
    </row>
    <row r="37" spans="1:24" ht="14.25" customHeight="1">
      <c r="A37" s="75">
        <v>32</v>
      </c>
      <c r="B37" s="54"/>
      <c r="C37" s="68"/>
      <c r="D37" s="68"/>
      <c r="E37" s="69"/>
      <c r="F37" s="57"/>
      <c r="G37" s="58"/>
      <c r="H37" s="57"/>
      <c r="I37" s="130"/>
      <c r="J37" s="28">
        <f>'所属データ'!$A$17</f>
        <v>100100</v>
      </c>
      <c r="K37" s="28" t="e">
        <f>IF(#REF!="","",J37*1000+20000+A37)</f>
        <v>#REF!</v>
      </c>
      <c r="L37" s="28" t="e">
        <f>IF(#REF!="","",J37*1000+20000+A37)</f>
        <v>#REF!</v>
      </c>
      <c r="M37" s="28" t="e">
        <f>IF(#REF!="","",J37*1000+20000+A37)</f>
        <v>#REF!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0"/>
    </row>
    <row r="38" spans="1:24" ht="14.25" customHeight="1">
      <c r="A38" s="75">
        <v>33</v>
      </c>
      <c r="B38" s="54"/>
      <c r="C38" s="68"/>
      <c r="D38" s="68"/>
      <c r="E38" s="69"/>
      <c r="F38" s="57"/>
      <c r="G38" s="58"/>
      <c r="H38" s="57"/>
      <c r="I38" s="130"/>
      <c r="J38" s="28">
        <f>'所属データ'!$A$17</f>
        <v>100100</v>
      </c>
      <c r="K38" s="28" t="e">
        <f>IF(#REF!="","",J38*1000+20000+A38)</f>
        <v>#REF!</v>
      </c>
      <c r="L38" s="28" t="e">
        <f>IF(#REF!="","",J38*1000+20000+A38)</f>
        <v>#REF!</v>
      </c>
      <c r="M38" s="28" t="e">
        <f>IF(#REF!="","",J38*1000+20000+A38)</f>
        <v>#REF!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40"/>
    </row>
    <row r="39" spans="1:24" ht="14.25" customHeight="1">
      <c r="A39" s="75">
        <v>34</v>
      </c>
      <c r="B39" s="54"/>
      <c r="C39" s="68"/>
      <c r="D39" s="68"/>
      <c r="E39" s="69"/>
      <c r="F39" s="57"/>
      <c r="G39" s="58"/>
      <c r="H39" s="57"/>
      <c r="I39" s="130"/>
      <c r="J39" s="28">
        <f>'所属データ'!$A$17</f>
        <v>100100</v>
      </c>
      <c r="K39" s="28" t="e">
        <f>IF(#REF!="","",J39*1000+20000+A39)</f>
        <v>#REF!</v>
      </c>
      <c r="L39" s="28" t="e">
        <f>IF(#REF!="","",J39*1000+20000+A39)</f>
        <v>#REF!</v>
      </c>
      <c r="M39" s="28" t="e">
        <f>IF(#REF!="","",J39*1000+20000+A39)</f>
        <v>#REF!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40"/>
    </row>
    <row r="40" spans="1:24" ht="14.25" customHeight="1" thickBot="1">
      <c r="A40" s="76">
        <v>35</v>
      </c>
      <c r="B40" s="53"/>
      <c r="C40" s="70"/>
      <c r="D40" s="70"/>
      <c r="E40" s="71"/>
      <c r="F40" s="59"/>
      <c r="G40" s="60"/>
      <c r="H40" s="59"/>
      <c r="I40" s="131"/>
      <c r="J40" s="28">
        <f>'所属データ'!$A$17</f>
        <v>100100</v>
      </c>
      <c r="K40" s="28" t="e">
        <f>IF(#REF!="","",J40*1000+20000+A40)</f>
        <v>#REF!</v>
      </c>
      <c r="L40" s="28" t="e">
        <f>IF(#REF!="","",J40*1000+20000+A40)</f>
        <v>#REF!</v>
      </c>
      <c r="M40" s="28" t="e">
        <f>IF(#REF!="","",J40*1000+20000+A40)</f>
        <v>#REF!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40"/>
    </row>
    <row r="41" spans="1:24" ht="14.25" customHeight="1">
      <c r="A41" s="74">
        <v>36</v>
      </c>
      <c r="B41" s="52"/>
      <c r="C41" s="66"/>
      <c r="D41" s="66"/>
      <c r="E41" s="67"/>
      <c r="F41" s="55"/>
      <c r="G41" s="56"/>
      <c r="H41" s="55"/>
      <c r="I41" s="129"/>
      <c r="J41" s="28">
        <f>'所属データ'!$A$17</f>
        <v>100100</v>
      </c>
      <c r="K41" s="28" t="e">
        <f>IF(#REF!="","",J41*1000+20000+A41)</f>
        <v>#REF!</v>
      </c>
      <c r="L41" s="28" t="e">
        <f>IF(#REF!="","",J41*1000+20000+A41)</f>
        <v>#REF!</v>
      </c>
      <c r="M41" s="28" t="e">
        <f>IF(#REF!="","",J41*1000+20000+A41)</f>
        <v>#REF!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40"/>
    </row>
    <row r="42" spans="1:24" ht="14.25" customHeight="1">
      <c r="A42" s="75">
        <v>37</v>
      </c>
      <c r="B42" s="54"/>
      <c r="C42" s="68"/>
      <c r="D42" s="68"/>
      <c r="E42" s="69"/>
      <c r="F42" s="57"/>
      <c r="G42" s="58"/>
      <c r="H42" s="57"/>
      <c r="I42" s="130"/>
      <c r="J42" s="28">
        <f>'所属データ'!$A$17</f>
        <v>100100</v>
      </c>
      <c r="K42" s="28" t="e">
        <f>IF(#REF!="","",J42*1000+20000+A42)</f>
        <v>#REF!</v>
      </c>
      <c r="L42" s="28" t="e">
        <f>IF(#REF!="","",J42*1000+20000+A42)</f>
        <v>#REF!</v>
      </c>
      <c r="M42" s="28" t="e">
        <f>IF(#REF!="","",J42*1000+20000+A42)</f>
        <v>#REF!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40"/>
    </row>
    <row r="43" spans="1:24" ht="14.25" customHeight="1">
      <c r="A43" s="75">
        <v>38</v>
      </c>
      <c r="B43" s="54"/>
      <c r="C43" s="68"/>
      <c r="D43" s="68"/>
      <c r="E43" s="69"/>
      <c r="F43" s="57"/>
      <c r="G43" s="58"/>
      <c r="H43" s="57"/>
      <c r="I43" s="130"/>
      <c r="J43" s="28">
        <f>'所属データ'!$A$17</f>
        <v>100100</v>
      </c>
      <c r="K43" s="28" t="e">
        <f>IF(#REF!="","",J43*1000+20000+A43)</f>
        <v>#REF!</v>
      </c>
      <c r="L43" s="28" t="e">
        <f>IF(#REF!="","",J43*1000+20000+A43)</f>
        <v>#REF!</v>
      </c>
      <c r="M43" s="28" t="e">
        <f>IF(#REF!="","",J43*1000+20000+A43)</f>
        <v>#REF!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40"/>
    </row>
    <row r="44" spans="1:24" ht="14.25" customHeight="1">
      <c r="A44" s="75">
        <v>39</v>
      </c>
      <c r="B44" s="54"/>
      <c r="C44" s="68"/>
      <c r="D44" s="68"/>
      <c r="E44" s="69"/>
      <c r="F44" s="57"/>
      <c r="G44" s="58"/>
      <c r="H44" s="57"/>
      <c r="I44" s="130"/>
      <c r="J44" s="28">
        <f>'所属データ'!$A$17</f>
        <v>100100</v>
      </c>
      <c r="K44" s="28" t="e">
        <f>IF(#REF!="","",J44*1000+20000+A44)</f>
        <v>#REF!</v>
      </c>
      <c r="L44" s="28" t="e">
        <f>IF(#REF!="","",J44*1000+20000+A44)</f>
        <v>#REF!</v>
      </c>
      <c r="M44" s="28" t="e">
        <f>IF(#REF!="","",J44*1000+20000+A44)</f>
        <v>#REF!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40"/>
    </row>
    <row r="45" spans="1:24" ht="14.25" customHeight="1" thickBot="1">
      <c r="A45" s="76">
        <v>40</v>
      </c>
      <c r="B45" s="53"/>
      <c r="C45" s="70"/>
      <c r="D45" s="70"/>
      <c r="E45" s="71"/>
      <c r="F45" s="59"/>
      <c r="G45" s="60"/>
      <c r="H45" s="59"/>
      <c r="I45" s="131"/>
      <c r="J45" s="28">
        <f>'所属データ'!$A$17</f>
        <v>100100</v>
      </c>
      <c r="K45" s="28" t="e">
        <f>IF(#REF!="","",J45*1000+20000+A45)</f>
        <v>#REF!</v>
      </c>
      <c r="L45" s="28" t="e">
        <f>IF(#REF!="","",J45*1000+20000+A45)</f>
        <v>#REF!</v>
      </c>
      <c r="M45" s="28" t="e">
        <f>IF(#REF!="","",J45*1000+20000+A45)</f>
        <v>#REF!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0"/>
    </row>
    <row r="46" spans="1:24" ht="14.25" customHeight="1">
      <c r="A46" s="74">
        <v>41</v>
      </c>
      <c r="B46" s="52"/>
      <c r="C46" s="66"/>
      <c r="D46" s="66"/>
      <c r="E46" s="67"/>
      <c r="F46" s="55"/>
      <c r="G46" s="56"/>
      <c r="H46" s="55"/>
      <c r="I46" s="129"/>
      <c r="J46" s="28">
        <f>'所属データ'!$A$17</f>
        <v>100100</v>
      </c>
      <c r="K46" s="28" t="e">
        <f>IF(#REF!="","",J46*1000+20000+A46)</f>
        <v>#REF!</v>
      </c>
      <c r="L46" s="28" t="e">
        <f>IF(#REF!="","",J46*1000+20000+A46)</f>
        <v>#REF!</v>
      </c>
      <c r="M46" s="28" t="e">
        <f>IF(#REF!="","",J46*1000+20000+A46)</f>
        <v>#REF!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40"/>
    </row>
    <row r="47" spans="1:24" ht="14.25" customHeight="1">
      <c r="A47" s="75">
        <v>42</v>
      </c>
      <c r="B47" s="54"/>
      <c r="C47" s="68"/>
      <c r="D47" s="68"/>
      <c r="E47" s="69"/>
      <c r="F47" s="57"/>
      <c r="G47" s="58"/>
      <c r="H47" s="57"/>
      <c r="I47" s="130"/>
      <c r="J47" s="28">
        <f>'所属データ'!$A$17</f>
        <v>100100</v>
      </c>
      <c r="K47" s="28" t="e">
        <f>IF(#REF!="","",J47*1000+20000+A47)</f>
        <v>#REF!</v>
      </c>
      <c r="L47" s="28" t="e">
        <f>IF(#REF!="","",J47*1000+20000+A47)</f>
        <v>#REF!</v>
      </c>
      <c r="M47" s="28" t="e">
        <f>IF(#REF!="","",J47*1000+20000+A47)</f>
        <v>#REF!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40"/>
    </row>
    <row r="48" spans="1:24" ht="14.25" customHeight="1">
      <c r="A48" s="75">
        <v>43</v>
      </c>
      <c r="B48" s="54"/>
      <c r="C48" s="68"/>
      <c r="D48" s="68"/>
      <c r="E48" s="69"/>
      <c r="F48" s="57"/>
      <c r="G48" s="58"/>
      <c r="H48" s="57"/>
      <c r="I48" s="130"/>
      <c r="J48" s="28">
        <f>'所属データ'!$A$17</f>
        <v>100100</v>
      </c>
      <c r="K48" s="28" t="e">
        <f>IF(#REF!="","",J48*1000+20000+A48)</f>
        <v>#REF!</v>
      </c>
      <c r="L48" s="28" t="e">
        <f>IF(#REF!="","",J48*1000+20000+A48)</f>
        <v>#REF!</v>
      </c>
      <c r="M48" s="28" t="e">
        <f>IF(#REF!="","",J48*1000+20000+A48)</f>
        <v>#REF!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40"/>
    </row>
    <row r="49" spans="1:24" ht="14.25" customHeight="1">
      <c r="A49" s="75">
        <v>44</v>
      </c>
      <c r="B49" s="54"/>
      <c r="C49" s="68"/>
      <c r="D49" s="68"/>
      <c r="E49" s="69"/>
      <c r="F49" s="57"/>
      <c r="G49" s="58"/>
      <c r="H49" s="57"/>
      <c r="I49" s="130"/>
      <c r="J49" s="28">
        <f>'所属データ'!$A$17</f>
        <v>100100</v>
      </c>
      <c r="K49" s="28" t="e">
        <f>IF(#REF!="","",J49*1000+20000+A49)</f>
        <v>#REF!</v>
      </c>
      <c r="L49" s="28" t="e">
        <f>IF(#REF!="","",J49*1000+20000+A49)</f>
        <v>#REF!</v>
      </c>
      <c r="M49" s="28" t="e">
        <f>IF(#REF!="","",J49*1000+20000+A49)</f>
        <v>#REF!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0"/>
    </row>
    <row r="50" spans="1:24" ht="14.25" customHeight="1" thickBot="1">
      <c r="A50" s="76">
        <v>45</v>
      </c>
      <c r="B50" s="53"/>
      <c r="C50" s="70"/>
      <c r="D50" s="70"/>
      <c r="E50" s="71"/>
      <c r="F50" s="59"/>
      <c r="G50" s="60"/>
      <c r="H50" s="59"/>
      <c r="I50" s="131"/>
      <c r="J50" s="28">
        <f>'所属データ'!$A$17</f>
        <v>100100</v>
      </c>
      <c r="K50" s="28" t="e">
        <f>IF(#REF!="","",J50*1000+20000+A50)</f>
        <v>#REF!</v>
      </c>
      <c r="L50" s="28" t="e">
        <f>IF(#REF!="","",J50*1000+20000+A50)</f>
        <v>#REF!</v>
      </c>
      <c r="M50" s="28" t="e">
        <f>IF(#REF!="","",J50*1000+20000+A50)</f>
        <v>#REF!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40"/>
    </row>
    <row r="53" ht="12.75">
      <c r="B53" s="14" t="s">
        <v>27</v>
      </c>
    </row>
    <row r="54" spans="2:13" ht="12.75">
      <c r="B54" s="14" t="s">
        <v>24</v>
      </c>
      <c r="E54" s="77"/>
      <c r="L54" s="14"/>
      <c r="M54" s="14"/>
    </row>
    <row r="55" spans="2:13" ht="12.75">
      <c r="B55" s="28" t="s">
        <v>53</v>
      </c>
      <c r="C55" s="28"/>
      <c r="D55" s="17"/>
      <c r="L55" s="14"/>
      <c r="M55" s="14"/>
    </row>
    <row r="56" spans="2:13" ht="12.75">
      <c r="B56" s="28" t="s">
        <v>54</v>
      </c>
      <c r="C56" s="28"/>
      <c r="D56" s="17"/>
      <c r="L56" s="14"/>
      <c r="M56" s="14"/>
    </row>
    <row r="57" spans="2:13" ht="12.75">
      <c r="B57" s="28" t="s">
        <v>55</v>
      </c>
      <c r="C57" s="28"/>
      <c r="D57" s="17"/>
      <c r="L57" s="14"/>
      <c r="M57" s="14"/>
    </row>
    <row r="58" spans="2:13" ht="12.75">
      <c r="B58" s="28" t="s">
        <v>56</v>
      </c>
      <c r="C58" s="28"/>
      <c r="D58" s="17"/>
      <c r="L58" s="14"/>
      <c r="M58" s="14"/>
    </row>
    <row r="59" spans="2:3" ht="12.75">
      <c r="B59" s="28"/>
      <c r="C59" s="28"/>
    </row>
    <row r="60" spans="2:3" ht="12.75">
      <c r="B60" s="28"/>
      <c r="C60" s="28"/>
    </row>
  </sheetData>
  <sheetProtection selectLockedCells="1"/>
  <mergeCells count="9">
    <mergeCell ref="H4:I4"/>
    <mergeCell ref="F4:G4"/>
    <mergeCell ref="C1:E1"/>
    <mergeCell ref="C2:E2"/>
    <mergeCell ref="B4:B5"/>
    <mergeCell ref="E4:E5"/>
    <mergeCell ref="A1:B2"/>
    <mergeCell ref="A3:C3"/>
    <mergeCell ref="A4:A5"/>
  </mergeCells>
  <conditionalFormatting sqref="H6:H14 H16:H19 H21:H24 H26:H29 H31:H34 H36:H39 H41:H44 H46:H49">
    <cfRule type="expression" priority="19" dxfId="0" stopIfTrue="1">
      <formula>AND(H6&lt;&gt;"",F6=H6)</formula>
    </cfRule>
  </conditionalFormatting>
  <conditionalFormatting sqref="H15">
    <cfRule type="expression" priority="16" dxfId="0" stopIfTrue="1">
      <formula>AND(H15&lt;&gt;"",F15=H15)</formula>
    </cfRule>
  </conditionalFormatting>
  <conditionalFormatting sqref="H20">
    <cfRule type="expression" priority="14" dxfId="0" stopIfTrue="1">
      <formula>AND(H20&lt;&gt;"",F20=H20)</formula>
    </cfRule>
  </conditionalFormatting>
  <conditionalFormatting sqref="H25">
    <cfRule type="expression" priority="12" dxfId="0" stopIfTrue="1">
      <formula>AND(H25&lt;&gt;"",F25=H25)</formula>
    </cfRule>
  </conditionalFormatting>
  <conditionalFormatting sqref="H30">
    <cfRule type="expression" priority="10" dxfId="0" stopIfTrue="1">
      <formula>AND(H30&lt;&gt;"",F30=H30)</formula>
    </cfRule>
  </conditionalFormatting>
  <conditionalFormatting sqref="H35">
    <cfRule type="expression" priority="8" dxfId="0" stopIfTrue="1">
      <formula>AND(H35&lt;&gt;"",F35=H35)</formula>
    </cfRule>
  </conditionalFormatting>
  <conditionalFormatting sqref="H40">
    <cfRule type="expression" priority="6" dxfId="0" stopIfTrue="1">
      <formula>AND(H40&lt;&gt;"",F40=H40)</formula>
    </cfRule>
  </conditionalFormatting>
  <conditionalFormatting sqref="H45">
    <cfRule type="expression" priority="4" dxfId="0" stopIfTrue="1">
      <formula>AND(H45&lt;&gt;"",F45=H45)</formula>
    </cfRule>
  </conditionalFormatting>
  <conditionalFormatting sqref="H50">
    <cfRule type="expression" priority="2" dxfId="0" stopIfTrue="1">
      <formula>AND(H50&lt;&gt;"",F50=H50)</formula>
    </cfRule>
  </conditionalFormatting>
  <dataValidations count="6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7:G50 I6:I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allowBlank="1" showInputMessage="1" showErrorMessage="1" imeMode="off" sqref="E6:E50"/>
    <dataValidation allowBlank="1" showInputMessage="1" showErrorMessage="1" imeMode="on" sqref="C6:D50"/>
    <dataValidation type="list" allowBlank="1" showInputMessage="1" showErrorMessage="1" prompt="▼ボタンをクリック&#10;　リストから選択。" sqref="H6:H50 F7:F50 F6">
      <formula1>$B$55:$B$58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賢士 西口</cp:lastModifiedBy>
  <cp:lastPrinted>2022-04-14T05:14:21Z</cp:lastPrinted>
  <dcterms:created xsi:type="dcterms:W3CDTF">2002-06-02T12:37:11Z</dcterms:created>
  <dcterms:modified xsi:type="dcterms:W3CDTF">2024-04-22T09:36:16Z</dcterms:modified>
  <cp:category/>
  <cp:version/>
  <cp:contentType/>
  <cp:contentStatus/>
</cp:coreProperties>
</file>