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ogaku\Desktop\"/>
    </mc:Choice>
  </mc:AlternateContent>
  <xr:revisionPtr revIDLastSave="0" documentId="8_{17D7BE03-B9FA-4925-A3E2-0519848BE561}" xr6:coauthVersionLast="47" xr6:coauthVersionMax="47" xr10:uidLastSave="{00000000-0000-0000-0000-000000000000}"/>
  <bookViews>
    <workbookView xWindow="5720" yWindow="1060" windowWidth="17200" windowHeight="12740" xr2:uid="{00000000-000D-0000-FFFF-FFFF00000000}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所属データ!$A$1:$C$1381</definedName>
    <definedName name="_xlnm.Criteria" localSheetId="0">所属データ!#REF!</definedName>
    <definedName name="_xlnm.Extract" localSheetId="0">所属データ!#REF!</definedName>
    <definedName name="_xlnm.Print_Area" localSheetId="0">所属データ!$A$1:$I$22</definedName>
    <definedName name="_xlnm.Print_Area" localSheetId="2">女子!$A$1:$I$46</definedName>
    <definedName name="_xlnm.Print_Area" localSheetId="1">男子!$A$1:$I$46</definedName>
    <definedName name="学校データ">所属データ!#REF!</definedName>
    <definedName name="女種目">女子!$C$50:$F$66</definedName>
    <definedName name="男エントリー種目">男子!$G$6:$G$45,男子!#REF!,男子!#REF!</definedName>
    <definedName name="男種目" localSheetId="2">男子!$C$50:$F$74</definedName>
    <definedName name="男種目">男子!$C$50:$G$74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8" l="1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6" i="8"/>
  <c r="K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E18" i="4"/>
  <c r="D18" i="4"/>
  <c r="C18" i="4"/>
  <c r="B18" i="4"/>
  <c r="G1" i="8"/>
  <c r="G2" i="8"/>
  <c r="J2" i="8"/>
  <c r="G3" i="8"/>
  <c r="H3" i="8"/>
  <c r="L4" i="8"/>
  <c r="J5" i="8"/>
  <c r="G1" i="1"/>
  <c r="G2" i="1"/>
  <c r="J2" i="1"/>
  <c r="G3" i="1"/>
  <c r="H3" i="1"/>
  <c r="L4" i="1"/>
  <c r="N4" i="1"/>
  <c r="J5" i="1"/>
  <c r="C12" i="4"/>
  <c r="E15" i="4"/>
  <c r="D15" i="4" s="1"/>
  <c r="F15" i="4"/>
  <c r="G18" i="4" s="1"/>
  <c r="E20" i="4"/>
  <c r="F18" i="4"/>
  <c r="J8" i="8"/>
  <c r="K8" i="8" s="1"/>
  <c r="J45" i="8"/>
  <c r="J44" i="8"/>
  <c r="J43" i="8"/>
  <c r="J15" i="1"/>
  <c r="J13" i="8"/>
  <c r="J12" i="8"/>
  <c r="J45" i="1"/>
  <c r="J20" i="1"/>
  <c r="J26" i="8"/>
  <c r="J31" i="1"/>
  <c r="J11" i="1"/>
  <c r="J9" i="8"/>
  <c r="K9" i="8" s="1"/>
  <c r="J12" i="1"/>
  <c r="J16" i="1"/>
  <c r="J21" i="8"/>
  <c r="J6" i="8"/>
  <c r="J7" i="1"/>
  <c r="K7" i="1" s="1"/>
  <c r="J29" i="1"/>
  <c r="J27" i="8"/>
  <c r="K4" i="1"/>
  <c r="J24" i="8"/>
  <c r="J36" i="8"/>
  <c r="J22" i="1"/>
  <c r="J37" i="8"/>
  <c r="J41" i="1"/>
  <c r="J15" i="8"/>
  <c r="J30" i="8"/>
  <c r="J33" i="8"/>
  <c r="J16" i="8"/>
  <c r="J36" i="1"/>
  <c r="J19" i="8"/>
  <c r="J21" i="1"/>
  <c r="J39" i="8"/>
  <c r="J10" i="1"/>
  <c r="J30" i="1"/>
  <c r="J32" i="8"/>
  <c r="J35" i="8"/>
  <c r="J23" i="8"/>
  <c r="J35" i="1"/>
  <c r="J44" i="1"/>
  <c r="J27" i="1"/>
  <c r="J6" i="1"/>
  <c r="J42" i="1"/>
  <c r="J9" i="1"/>
  <c r="K4" i="8"/>
  <c r="J40" i="8"/>
  <c r="J13" i="1"/>
  <c r="J28" i="8"/>
  <c r="J8" i="1"/>
  <c r="K8" i="1" s="1"/>
  <c r="J29" i="8"/>
  <c r="J33" i="1"/>
  <c r="J7" i="8"/>
  <c r="J10" i="8"/>
  <c r="J11" i="8"/>
  <c r="J18" i="8"/>
  <c r="J24" i="1"/>
  <c r="J17" i="1"/>
  <c r="J14" i="1"/>
  <c r="J31" i="8"/>
  <c r="J38" i="1"/>
  <c r="J14" i="8"/>
  <c r="J28" i="1"/>
  <c r="J17" i="8"/>
  <c r="J19" i="1"/>
  <c r="J39" i="1"/>
  <c r="J34" i="8"/>
  <c r="J40" i="1"/>
  <c r="J23" i="1"/>
  <c r="J38" i="8"/>
  <c r="J26" i="1"/>
  <c r="J41" i="8"/>
  <c r="J43" i="1"/>
  <c r="J32" i="1"/>
  <c r="J20" i="8"/>
  <c r="J25" i="1"/>
  <c r="J18" i="1"/>
  <c r="J37" i="1"/>
  <c r="J34" i="1"/>
  <c r="J22" i="8"/>
  <c r="J25" i="8"/>
  <c r="J42" i="8"/>
  <c r="Q4" i="1" l="1"/>
  <c r="C15" i="4"/>
  <c r="Q4" i="8"/>
  <c r="T4" i="1" s="1"/>
  <c r="O1" i="1"/>
  <c r="O4" i="1"/>
  <c r="O4" i="8"/>
  <c r="R4" i="1" s="1"/>
  <c r="P4" i="1"/>
  <c r="P4" i="8"/>
  <c r="S4" i="1" s="1"/>
  <c r="J4" i="1"/>
  <c r="E16" i="4" s="1"/>
  <c r="J4" i="8"/>
  <c r="C16" i="4" l="1"/>
  <c r="H18" i="4"/>
  <c r="D16" i="4"/>
  <c r="D17" i="4"/>
  <c r="I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H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1/100秒・１cmまで入力
例）14秒2→1420
　　1m30→130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H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1/100秒・１cmまで入力
例）14秒2→1420
　　1m30→130</t>
        </r>
      </text>
    </comment>
  </commentList>
</comments>
</file>

<file path=xl/sharedStrings.xml><?xml version="1.0" encoding="utf-8"?>
<sst xmlns="http://schemas.openxmlformats.org/spreadsheetml/2006/main" count="115" uniqueCount="75">
  <si>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</si>
  <si>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</si>
  <si>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</si>
  <si>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DB</t>
    <phoneticPr fontId="3"/>
  </si>
  <si>
    <t>N1</t>
    <phoneticPr fontId="3"/>
  </si>
  <si>
    <t>N2</t>
    <phoneticPr fontId="3"/>
  </si>
  <si>
    <t>TM</t>
    <phoneticPr fontId="3"/>
  </si>
  <si>
    <t>S1</t>
    <phoneticPr fontId="3"/>
  </si>
  <si>
    <t>S2</t>
    <phoneticPr fontId="3"/>
  </si>
  <si>
    <t>S3</t>
    <phoneticPr fontId="3"/>
  </si>
  <si>
    <t>○</t>
    <phoneticPr fontId="3"/>
  </si>
  <si>
    <t>No</t>
    <phoneticPr fontId="3"/>
  </si>
  <si>
    <t>TM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</si>
  <si>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</si>
  <si>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</si>
  <si>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　　各氏名を入力してください。（全角漢字）　監督名は２名まで申請できます。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rPh sb="22" eb="24">
      <t>カントク</t>
    </rPh>
    <rPh sb="24" eb="25">
      <t>メイ</t>
    </rPh>
    <rPh sb="27" eb="28">
      <t>メイ</t>
    </rPh>
    <rPh sb="30" eb="32">
      <t>シンセイ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</si>
  <si>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</si>
  <si>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</si>
  <si>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学年</t>
    <rPh sb="0" eb="2">
      <t>ガクネン</t>
    </rPh>
    <phoneticPr fontId="3"/>
  </si>
  <si>
    <t>○</t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</si>
  <si>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</si>
  <si>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</si>
  <si>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S1</t>
    <phoneticPr fontId="3"/>
  </si>
  <si>
    <t>S2</t>
    <phoneticPr fontId="3"/>
  </si>
  <si>
    <t>S3</t>
    <phoneticPr fontId="3"/>
  </si>
  <si>
    <t>DB</t>
    <phoneticPr fontId="3"/>
  </si>
  <si>
    <t>N1</t>
    <phoneticPr fontId="3"/>
  </si>
  <si>
    <t>N2</t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</si>
  <si>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</si>
  <si>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</si>
  <si>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</si>
  <si>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参加料</t>
    <rPh sb="0" eb="3">
      <t>サンカリョウ</t>
    </rPh>
    <phoneticPr fontId="3"/>
  </si>
  <si>
    <t>内　　　訳</t>
    <rPh sb="0" eb="1">
      <t>ウチ</t>
    </rPh>
    <rPh sb="4" eb="5">
      <t>ヤク</t>
    </rPh>
    <phoneticPr fontId="3"/>
  </si>
  <si>
    <t>種 目</t>
    <rPh sb="0" eb="1">
      <t>タネ</t>
    </rPh>
    <rPh sb="2" eb="3">
      <t>メ</t>
    </rPh>
    <phoneticPr fontId="3"/>
  </si>
  <si>
    <t>監督名：</t>
    <rPh sb="0" eb="2">
      <t>カントク</t>
    </rPh>
    <rPh sb="2" eb="3">
      <t>メイ</t>
    </rPh>
    <phoneticPr fontId="3"/>
  </si>
  <si>
    <t>個人種目</t>
    <rPh sb="0" eb="2">
      <t>コジン</t>
    </rPh>
    <rPh sb="2" eb="4">
      <t>シュモク</t>
    </rPh>
    <phoneticPr fontId="3"/>
  </si>
  <si>
    <t>リレー種目</t>
    <rPh sb="3" eb="5">
      <t>シュモク</t>
    </rPh>
    <phoneticPr fontId="3"/>
  </si>
  <si>
    <t>tel(携帯)</t>
    <phoneticPr fontId="3"/>
  </si>
  <si>
    <t>６年１００ｍ</t>
    <rPh sb="1" eb="2">
      <t>ネン</t>
    </rPh>
    <phoneticPr fontId="3"/>
  </si>
  <si>
    <t>５年１００ｍ</t>
    <rPh sb="1" eb="2">
      <t>ネン</t>
    </rPh>
    <phoneticPr fontId="3"/>
  </si>
  <si>
    <t>郵便番号：</t>
    <rPh sb="0" eb="2">
      <t>ユウビン</t>
    </rPh>
    <rPh sb="2" eb="4">
      <t>バンゴウ</t>
    </rPh>
    <phoneticPr fontId="3"/>
  </si>
  <si>
    <t>住　　所</t>
    <rPh sb="0" eb="1">
      <t>ジュウ</t>
    </rPh>
    <rPh sb="3" eb="4">
      <t>ショ</t>
    </rPh>
    <phoneticPr fontId="3"/>
  </si>
  <si>
    <t>混合4×100mR（男）</t>
    <rPh sb="0" eb="2">
      <t>コンゴウ</t>
    </rPh>
    <rPh sb="10" eb="11">
      <t>オトコ</t>
    </rPh>
    <phoneticPr fontId="3"/>
  </si>
  <si>
    <t>混合4×100mR（女）</t>
    <rPh sb="0" eb="2">
      <t>コンゴウ</t>
    </rPh>
    <rPh sb="10" eb="11">
      <t>オンナ</t>
    </rPh>
    <phoneticPr fontId="3"/>
  </si>
  <si>
    <t>昼夜問わず、確実に連絡が取れる電話番号を記入してください。</t>
    <rPh sb="0" eb="2">
      <t>チュウヤ</t>
    </rPh>
    <rPh sb="2" eb="3">
      <t>ト</t>
    </rPh>
    <rPh sb="6" eb="8">
      <t>カクジツ</t>
    </rPh>
    <rPh sb="9" eb="11">
      <t>レンラク</t>
    </rPh>
    <rPh sb="12" eb="13">
      <t>ト</t>
    </rPh>
    <rPh sb="15" eb="17">
      <t>デンワ</t>
    </rPh>
    <rPh sb="17" eb="19">
      <t>バンゴウ</t>
    </rPh>
    <rPh sb="20" eb="22">
      <t>キニュウ</t>
    </rPh>
    <phoneticPr fontId="3"/>
  </si>
  <si>
    <t>にしてください。</t>
    <phoneticPr fontId="3"/>
  </si>
  <si>
    <t>※　熊本陸協へ送信の際、このエクセルファイル名を</t>
    <rPh sb="2" eb="4">
      <t>クマモト</t>
    </rPh>
    <rPh sb="4" eb="5">
      <t>リク</t>
    </rPh>
    <rPh sb="5" eb="6">
      <t>キョウ</t>
    </rPh>
    <rPh sb="7" eb="9">
      <t>ソウシン</t>
    </rPh>
    <rPh sb="10" eb="11">
      <t>サイ</t>
    </rPh>
    <rPh sb="22" eb="23">
      <t>ナ</t>
    </rPh>
    <phoneticPr fontId="3"/>
  </si>
  <si>
    <t>チーム名(略称)：</t>
    <rPh sb="3" eb="4">
      <t>メイ</t>
    </rPh>
    <rPh sb="5" eb="7">
      <t>リャクショウ</t>
    </rPh>
    <phoneticPr fontId="3"/>
  </si>
  <si>
    <t>４年１００ｍ</t>
    <rPh sb="1" eb="2">
      <t>ネン</t>
    </rPh>
    <phoneticPr fontId="3"/>
  </si>
  <si>
    <t>３年１００ｍ</t>
    <rPh sb="1" eb="2">
      <t>ネン</t>
    </rPh>
    <phoneticPr fontId="3"/>
  </si>
  <si>
    <t>支払い合計金額</t>
    <rPh sb="0" eb="2">
      <t>シハラ</t>
    </rPh>
    <rPh sb="3" eb="5">
      <t>ゴウケイ</t>
    </rPh>
    <rPh sb="5" eb="6">
      <t>キン</t>
    </rPh>
    <rPh sb="6" eb="7">
      <t>ガク</t>
    </rPh>
    <phoneticPr fontId="3"/>
  </si>
  <si>
    <t>登録番号</t>
    <rPh sb="0" eb="4">
      <t>トウロクバンゴウ</t>
    </rPh>
    <phoneticPr fontId="3"/>
  </si>
  <si>
    <t>２０２３
女 子</t>
    <rPh sb="5" eb="6">
      <t>ジョ</t>
    </rPh>
    <rPh sb="7" eb="8">
      <t>コ</t>
    </rPh>
    <phoneticPr fontId="3"/>
  </si>
  <si>
    <t>２０２３
男 子</t>
    <rPh sb="5" eb="6">
      <t>オトコ</t>
    </rPh>
    <rPh sb="7" eb="8">
      <t>コ</t>
    </rPh>
    <phoneticPr fontId="3"/>
  </si>
  <si>
    <t>登録陸協</t>
    <rPh sb="0" eb="2">
      <t>トウロク</t>
    </rPh>
    <rPh sb="2" eb="3">
      <t>リク</t>
    </rPh>
    <rPh sb="3" eb="4">
      <t>キョウ</t>
    </rPh>
    <phoneticPr fontId="3"/>
  </si>
  <si>
    <t>６年８００ｍ</t>
    <rPh sb="1" eb="2">
      <t>ネン</t>
    </rPh>
    <phoneticPr fontId="3"/>
  </si>
  <si>
    <t>５年８００ｍ</t>
    <rPh sb="1" eb="2">
      <t>ネン</t>
    </rPh>
    <phoneticPr fontId="3"/>
  </si>
  <si>
    <t>５・６年共通８０ｍH</t>
    <rPh sb="3" eb="4">
      <t>ネン</t>
    </rPh>
    <rPh sb="4" eb="6">
      <t>キョウツウ</t>
    </rPh>
    <phoneticPr fontId="3"/>
  </si>
  <si>
    <t>５・６年走高跳</t>
    <rPh sb="0" eb="7">
      <t>ハシタカト</t>
    </rPh>
    <phoneticPr fontId="3"/>
  </si>
  <si>
    <t>５・６年走幅跳</t>
    <rPh sb="0" eb="7">
      <t>ハシハバト</t>
    </rPh>
    <phoneticPr fontId="3"/>
  </si>
  <si>
    <t>５・６年ｼﾞｬﾍﾞﾘｯｸﾎﾞｰﾙ投</t>
    <rPh sb="0" eb="17">
      <t>ナ</t>
    </rPh>
    <phoneticPr fontId="3"/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</si>
  <si>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</si>
  <si>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</si>
  <si>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</si>
  <si>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</si>
  <si>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</si>
  <si>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</si>
  <si>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</si>
  <si>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</si>
  <si>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ver.１.0</t>
    <phoneticPr fontId="3"/>
  </si>
  <si>
    <t>入力時の注意点　　１，基本的に所属団体で１つの申込みファイルを作成してください。
　　　　　　　　　　 　 ２，ナンバーカードと一致する登録番号を必ず入力してください。　
　　　　　　　　　　　　３，最高記録（未公認可）は必ず入力して下さい。コンピュータによる番組           
　　　　　                  編成を行っていますので不利になります。　　　
申込方法と参加料　１，メール申込のみの受付となります、下記アドレスに申込してください。</t>
    <phoneticPr fontId="3"/>
  </si>
  <si>
    <r>
      <t xml:space="preserve">  </t>
    </r>
    <r>
      <rPr>
        <b/>
        <u/>
        <sz val="11"/>
        <rFont val="ＭＳ Ｐゴシック"/>
        <family val="3"/>
        <charset val="128"/>
      </rPr>
      <t>メール申込先</t>
    </r>
    <r>
      <rPr>
        <b/>
        <sz val="11"/>
        <rFont val="ＭＳ Ｐゴシック"/>
        <family val="3"/>
        <charset val="128"/>
      </rPr>
      <t>　　</t>
    </r>
    <r>
      <rPr>
        <b/>
        <sz val="14"/>
        <rFont val="ＭＳ Ｐゴシック"/>
        <family val="3"/>
        <charset val="128"/>
      </rPr>
      <t>熊本陸協　ｱﾄﾞﾚｽ</t>
    </r>
    <r>
      <rPr>
        <sz val="14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kumariku@juno.ocn.ne.jp</t>
    </r>
    <r>
      <rPr>
        <b/>
        <u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　　　　　　　　　　　お手数ですが、</t>
    </r>
    <r>
      <rPr>
        <u/>
        <sz val="11"/>
        <rFont val="ＭＳ Ｐゴシック"/>
        <family val="3"/>
        <charset val="128"/>
      </rPr>
      <t xml:space="preserve">メール申し込み後、申し込みファイルの表紙（参加人数、支払い金額が
</t>
    </r>
    <r>
      <rPr>
        <sz val="11"/>
        <rFont val="ＭＳ Ｐゴシック"/>
        <family val="3"/>
        <charset val="128"/>
      </rPr>
      <t>　　　　　　　　　　　</t>
    </r>
    <r>
      <rPr>
        <u/>
        <sz val="11"/>
        <rFont val="ＭＳ Ｐゴシック"/>
        <family val="3"/>
        <charset val="128"/>
      </rPr>
      <t>自動入力されたこのページ）を陸協宛に</t>
    </r>
    <r>
      <rPr>
        <b/>
        <u/>
        <sz val="11"/>
        <rFont val="ＭＳ Ｐゴシック"/>
        <family val="3"/>
        <charset val="128"/>
      </rPr>
      <t>FAX（096-388-1688）</t>
    </r>
    <r>
      <rPr>
        <u/>
        <sz val="11"/>
        <rFont val="ＭＳ Ｐゴシック"/>
        <family val="3"/>
        <charset val="128"/>
      </rPr>
      <t xml:space="preserve">してください。
</t>
    </r>
    <r>
      <rPr>
        <sz val="11"/>
        <rFont val="ＭＳ Ｐゴシック"/>
        <family val="3"/>
        <charset val="128"/>
      </rPr>
      <t>　　　　　　　　　　　</t>
    </r>
    <r>
      <rPr>
        <u/>
        <sz val="11"/>
        <rFont val="ＭＳ Ｐゴシック"/>
        <family val="3"/>
        <charset val="128"/>
      </rPr>
      <t>（申し込み不備が多いため、FAXとメール申込を照らし合わせて確認します。）</t>
    </r>
    <r>
      <rPr>
        <sz val="11"/>
        <rFont val="ＭＳ Ｐゴシック"/>
        <family val="3"/>
        <charset val="128"/>
      </rPr>
      <t xml:space="preserve">　
</t>
    </r>
    <r>
      <rPr>
        <b/>
        <sz val="11"/>
        <rFont val="ＭＳ Ｐゴシック"/>
        <family val="3"/>
        <charset val="128"/>
      </rPr>
      <t>　　　　　　　　　　</t>
    </r>
    <r>
      <rPr>
        <b/>
        <sz val="12"/>
        <rFont val="ＭＳ Ｐゴシック"/>
        <family val="3"/>
        <charset val="128"/>
      </rPr>
      <t>　〔</t>
    </r>
    <r>
      <rPr>
        <b/>
        <sz val="12"/>
        <color indexed="10"/>
        <rFont val="ＭＳ Ｐゴシック"/>
        <family val="3"/>
        <charset val="128"/>
      </rPr>
      <t>令和５年10月23日（月)１８：００までに必着</t>
    </r>
    <r>
      <rPr>
        <b/>
        <sz val="12"/>
        <rFont val="ＭＳ Ｐゴシック"/>
        <family val="3"/>
        <charset val="128"/>
      </rPr>
      <t xml:space="preserve"> 〕</t>
    </r>
    <r>
      <rPr>
        <b/>
        <sz val="11"/>
        <rFont val="ＭＳ Ｐゴシック"/>
        <family val="3"/>
        <charset val="128"/>
      </rPr>
      <t xml:space="preserve">
　</t>
    </r>
    <r>
      <rPr>
        <b/>
        <u/>
        <sz val="12"/>
        <rFont val="ＭＳ Ｐゴシック"/>
        <family val="3"/>
        <charset val="128"/>
      </rPr>
      <t>参加費</t>
    </r>
    <r>
      <rPr>
        <b/>
        <sz val="12"/>
        <rFont val="ＭＳ Ｐゴシック"/>
        <family val="3"/>
        <charset val="128"/>
      </rPr>
      <t>　　</t>
    </r>
    <r>
      <rPr>
        <b/>
        <sz val="12"/>
        <color indexed="10"/>
        <rFont val="ＭＳ Ｐゴシック"/>
        <family val="3"/>
        <charset val="128"/>
      </rPr>
      <t>郵便振替</t>
    </r>
    <r>
      <rPr>
        <b/>
        <sz val="12"/>
        <rFont val="ＭＳ Ｐゴシック"/>
        <family val="3"/>
        <charset val="128"/>
      </rPr>
      <t>にて納入（納入〆切：令和５年10月23日（月））</t>
    </r>
    <r>
      <rPr>
        <b/>
        <sz val="11"/>
        <rFont val="ＭＳ Ｐゴシック"/>
        <family val="3"/>
        <charset val="128"/>
      </rPr>
      <t xml:space="preserve">
　　　　　　　　</t>
    </r>
    <r>
      <rPr>
        <b/>
        <sz val="12"/>
        <rFont val="ＭＳ Ｐゴシック"/>
        <family val="3"/>
        <charset val="128"/>
      </rPr>
      <t xml:space="preserve">〔口座番号０１７７０－９－１１４８６３　加入者名　熊本陸上競技協会〕
</t>
    </r>
    <rPh sb="221" eb="222">
      <t>ニチ</t>
    </rPh>
    <rPh sb="223" eb="224">
      <t>ツキ</t>
    </rPh>
    <rPh sb="245" eb="249">
      <t>ユウビンフリカエ</t>
    </rPh>
    <rPh sb="251" eb="253">
      <t>ノウニュウ</t>
    </rPh>
    <rPh sb="254" eb="256">
      <t>ノウニュウ</t>
    </rPh>
    <rPh sb="256" eb="258">
      <t>シメキリ</t>
    </rPh>
    <rPh sb="259" eb="261">
      <t>レイワ</t>
    </rPh>
    <rPh sb="262" eb="263">
      <t>ネン</t>
    </rPh>
    <rPh sb="265" eb="266">
      <t>ガツ</t>
    </rPh>
    <rPh sb="268" eb="269">
      <t>ニチ</t>
    </rPh>
    <rPh sb="270" eb="271">
      <t>ツキ</t>
    </rPh>
    <phoneticPr fontId="3"/>
  </si>
  <si>
    <t>第１回九州小学生陸上競技交流大会　参加申込</t>
    <rPh sb="3" eb="5">
      <t>キュウシュウ</t>
    </rPh>
    <rPh sb="10" eb="12">
      <t>キョウギ</t>
    </rPh>
    <rPh sb="12" eb="16">
      <t>コウリュウタイカイ</t>
    </rPh>
    <phoneticPr fontId="3"/>
  </si>
  <si>
    <t>九州小学生陸上競技交流大会申込</t>
    <rPh sb="13" eb="14">
      <t>モウ</t>
    </rPh>
    <rPh sb="14" eb="15">
      <t>コ</t>
    </rPh>
    <phoneticPr fontId="3"/>
  </si>
  <si>
    <t>九州小学生陸上競技交流大会申込</t>
    <rPh sb="0" eb="2">
      <t>キュウシュウ</t>
    </rPh>
    <rPh sb="2" eb="5">
      <t>ショウガクセイ</t>
    </rPh>
    <rPh sb="5" eb="7">
      <t>リクジョウ</t>
    </rPh>
    <rPh sb="7" eb="9">
      <t>キョウギ</t>
    </rPh>
    <rPh sb="9" eb="11">
      <t>コウリュウ</t>
    </rPh>
    <rPh sb="11" eb="13">
      <t>タイカイ</t>
    </rPh>
    <rPh sb="13" eb="15">
      <t>モウシコミ</t>
    </rPh>
    <rPh sb="14" eb="15">
      <t>モウコ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</si>
</sst>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&gt;9999]##&quot;:&quot;##&quot;.&quot;##;##&quot;.&quot;##"/>
    <numFmt numFmtId="177" formatCode="&quot;女&quot;\ 0&quot;名&quot;"/>
    <numFmt numFmtId="178" formatCode="&quot;男&quot;\ 0&quot;名&quot;"/>
    <numFmt numFmtId="179" formatCode="&quot;混合&quot;\ 0&quot;&quot;"/>
    <numFmt numFmtId="180" formatCode="&quot;チーム名&quot;\ &quot;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/>
      <diagonal/>
    </border>
    <border>
      <left style="thin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53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/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medium">
        <color indexed="53"/>
      </right>
      <top/>
      <bottom/>
      <diagonal/>
    </border>
    <border>
      <left style="thin">
        <color indexed="53"/>
      </left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thin">
        <color indexed="53"/>
      </right>
      <top style="medium">
        <color indexed="53"/>
      </top>
      <bottom style="thin">
        <color indexed="53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1" xfId="0" applyFont="1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right" vertical="center"/>
    </xf>
    <xf numFmtId="0" fontId="0" fillId="3" borderId="5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6" xfId="0" applyFill="1" applyBorder="1" applyAlignment="1">
      <alignment horizontal="right" vertical="top"/>
    </xf>
    <xf numFmtId="0" fontId="0" fillId="3" borderId="7" xfId="0" applyFill="1" applyBorder="1"/>
    <xf numFmtId="0" fontId="0" fillId="0" borderId="0" xfId="0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5" fillId="3" borderId="9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10" xfId="0" applyFill="1" applyBorder="1" applyAlignment="1">
      <alignment horizontal="right" vertical="top"/>
    </xf>
    <xf numFmtId="0" fontId="0" fillId="3" borderId="10" xfId="0" applyFill="1" applyBorder="1" applyAlignment="1">
      <alignment vertical="top"/>
    </xf>
    <xf numFmtId="0" fontId="0" fillId="3" borderId="11" xfId="0" applyFill="1" applyBorder="1"/>
    <xf numFmtId="0" fontId="0" fillId="3" borderId="12" xfId="0" applyFill="1" applyBorder="1" applyAlignment="1">
      <alignment vertical="center"/>
    </xf>
    <xf numFmtId="0" fontId="0" fillId="3" borderId="13" xfId="0" applyFill="1" applyBorder="1"/>
    <xf numFmtId="0" fontId="0" fillId="3" borderId="13" xfId="0" applyFill="1" applyBorder="1" applyAlignment="1">
      <alignment horizontal="right" vertical="top"/>
    </xf>
    <xf numFmtId="0" fontId="0" fillId="3" borderId="13" xfId="0" applyFill="1" applyBorder="1" applyAlignment="1">
      <alignment vertical="top"/>
    </xf>
    <xf numFmtId="0" fontId="0" fillId="3" borderId="14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top"/>
    </xf>
    <xf numFmtId="0" fontId="5" fillId="4" borderId="19" xfId="0" applyFont="1" applyFill="1" applyBorder="1" applyAlignment="1">
      <alignment horizontal="center" vertical="center" shrinkToFit="1"/>
    </xf>
    <xf numFmtId="0" fontId="0" fillId="0" borderId="20" xfId="0" applyBorder="1" applyAlignment="1" applyProtection="1">
      <alignment horizontal="center" vertical="center"/>
      <protection locked="0"/>
    </xf>
    <xf numFmtId="176" fontId="8" fillId="0" borderId="21" xfId="0" applyNumberFormat="1" applyFont="1" applyBorder="1" applyAlignment="1" applyProtection="1">
      <alignment horizontal="right" vertical="center" shrinkToFit="1"/>
      <protection locked="0"/>
    </xf>
    <xf numFmtId="176" fontId="8" fillId="0" borderId="17" xfId="0" applyNumberFormat="1" applyFont="1" applyBorder="1" applyAlignment="1" applyProtection="1">
      <alignment horizontal="right" vertical="center" shrinkToFit="1"/>
      <protection locked="0"/>
    </xf>
    <xf numFmtId="176" fontId="8" fillId="0" borderId="22" xfId="0" applyNumberFormat="1" applyFont="1" applyBorder="1" applyAlignment="1" applyProtection="1">
      <alignment horizontal="right" vertical="center" shrinkToFit="1"/>
      <protection locked="0"/>
    </xf>
    <xf numFmtId="57" fontId="0" fillId="0" borderId="0" xfId="0" applyNumberFormat="1" applyAlignment="1">
      <alignment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5" fontId="7" fillId="2" borderId="8" xfId="0" applyNumberFormat="1" applyFont="1" applyFill="1" applyBorder="1" applyAlignment="1">
      <alignment horizontal="right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  <protection locked="0"/>
    </xf>
    <xf numFmtId="176" fontId="8" fillId="0" borderId="29" xfId="0" applyNumberFormat="1" applyFont="1" applyBorder="1" applyAlignment="1" applyProtection="1">
      <alignment horizontal="right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8" fillId="0" borderId="31" xfId="0" applyNumberFormat="1" applyFont="1" applyBorder="1" applyAlignment="1" applyProtection="1">
      <alignment horizontal="right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176" fontId="8" fillId="0" borderId="27" xfId="0" applyNumberFormat="1" applyFont="1" applyBorder="1" applyAlignment="1" applyProtection="1">
      <alignment horizontal="right" vertical="center" shrinkToFi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57" fontId="2" fillId="0" borderId="35" xfId="0" applyNumberFormat="1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 shrinkToFi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57" fontId="2" fillId="0" borderId="36" xfId="0" applyNumberFormat="1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57" fontId="2" fillId="0" borderId="24" xfId="0" applyNumberFormat="1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 shrinkToFi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57" fontId="2" fillId="0" borderId="37" xfId="0" applyNumberFormat="1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57" fontId="2" fillId="0" borderId="25" xfId="0" applyNumberFormat="1" applyFont="1" applyBorder="1" applyAlignment="1" applyProtection="1">
      <alignment vertical="center"/>
      <protection locked="0"/>
    </xf>
    <xf numFmtId="0" fontId="9" fillId="3" borderId="2" xfId="0" applyFont="1" applyFill="1" applyBorder="1" applyAlignment="1">
      <alignment horizontal="left"/>
    </xf>
    <xf numFmtId="0" fontId="0" fillId="3" borderId="38" xfId="0" applyFill="1" applyBorder="1" applyAlignment="1">
      <alignment horizontal="right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3" borderId="6" xfId="0" applyFill="1" applyBorder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 vertical="center" shrinkToFit="1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178" fontId="1" fillId="2" borderId="0" xfId="0" applyNumberFormat="1" applyFont="1" applyFill="1" applyAlignment="1">
      <alignment vertical="center"/>
    </xf>
    <xf numFmtId="177" fontId="1" fillId="2" borderId="0" xfId="0" applyNumberFormat="1" applyFont="1" applyFill="1" applyAlignment="1">
      <alignment vertical="center"/>
    </xf>
    <xf numFmtId="178" fontId="0" fillId="2" borderId="45" xfId="0" applyNumberFormat="1" applyFill="1" applyBorder="1" applyAlignment="1">
      <alignment horizontal="center" vertical="center"/>
    </xf>
    <xf numFmtId="177" fontId="0" fillId="2" borderId="46" xfId="0" applyNumberForma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right"/>
    </xf>
    <xf numFmtId="49" fontId="5" fillId="3" borderId="6" xfId="0" applyNumberFormat="1" applyFont="1" applyFill="1" applyBorder="1" applyAlignment="1">
      <alignment vertical="center"/>
    </xf>
    <xf numFmtId="0" fontId="0" fillId="3" borderId="47" xfId="0" applyFill="1" applyBorder="1"/>
    <xf numFmtId="0" fontId="16" fillId="2" borderId="0" xfId="0" applyFont="1" applyFill="1"/>
    <xf numFmtId="0" fontId="17" fillId="0" borderId="8" xfId="0" applyFont="1" applyBorder="1" applyAlignment="1" applyProtection="1">
      <alignment vertical="center"/>
      <protection locked="0"/>
    </xf>
    <xf numFmtId="0" fontId="0" fillId="3" borderId="48" xfId="0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49" xfId="0" applyBorder="1" applyAlignment="1">
      <alignment horizontal="center" vertical="center" shrinkToFit="1"/>
    </xf>
    <xf numFmtId="0" fontId="0" fillId="4" borderId="50" xfId="0" applyFill="1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/>
    </xf>
    <xf numFmtId="5" fontId="7" fillId="2" borderId="51" xfId="0" applyNumberFormat="1" applyFont="1" applyFill="1" applyBorder="1" applyAlignment="1">
      <alignment horizontal="right" vertical="center"/>
    </xf>
    <xf numFmtId="0" fontId="6" fillId="5" borderId="52" xfId="0" applyFont="1" applyFill="1" applyBorder="1" applyAlignment="1">
      <alignment horizontal="center" vertical="center"/>
    </xf>
    <xf numFmtId="5" fontId="7" fillId="5" borderId="53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top"/>
    </xf>
    <xf numFmtId="180" fontId="6" fillId="2" borderId="0" xfId="0" applyNumberFormat="1" applyFont="1" applyFill="1" applyAlignment="1">
      <alignment horizontal="center" vertical="top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0" xfId="0" applyAlignment="1">
      <alignment horizontal="left" vertical="center"/>
    </xf>
    <xf numFmtId="0" fontId="23" fillId="3" borderId="0" xfId="0" applyFont="1" applyFill="1" applyAlignment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center" vertical="center" wrapText="1" shrinkToFit="1"/>
    </xf>
    <xf numFmtId="179" fontId="0" fillId="2" borderId="59" xfId="0" applyNumberFormat="1" applyFill="1" applyBorder="1" applyAlignment="1">
      <alignment horizontal="center" vertical="center"/>
    </xf>
    <xf numFmtId="179" fontId="0" fillId="2" borderId="61" xfId="0" applyNumberForma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180" fontId="6" fillId="5" borderId="63" xfId="0" applyNumberFormat="1" applyFont="1" applyFill="1" applyBorder="1" applyAlignment="1">
      <alignment horizontal="center" vertical="center"/>
    </xf>
    <xf numFmtId="180" fontId="6" fillId="5" borderId="6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 vertical="top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59" xfId="0" applyFont="1" applyBorder="1" applyAlignment="1" applyProtection="1">
      <alignment vertical="center"/>
      <protection locked="0"/>
    </xf>
    <xf numFmtId="0" fontId="5" fillId="0" borderId="60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61" xfId="0" applyFont="1" applyBorder="1" applyAlignment="1" applyProtection="1">
      <alignment vertical="center"/>
      <protection locked="0"/>
    </xf>
    <xf numFmtId="0" fontId="0" fillId="3" borderId="48" xfId="0" applyFill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0" fontId="6" fillId="0" borderId="66" xfId="0" applyFont="1" applyBorder="1" applyAlignment="1">
      <alignment horizontal="center" vertical="center" shrinkToFit="1"/>
    </xf>
    <xf numFmtId="0" fontId="5" fillId="4" borderId="71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vertical="top"/>
    </xf>
    <xf numFmtId="0" fontId="0" fillId="0" borderId="7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4" borderId="7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textRotation="255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57" fontId="0" fillId="0" borderId="69" xfId="0" applyNumberFormat="1" applyBorder="1" applyAlignment="1">
      <alignment horizontal="left" vertical="center"/>
    </xf>
    <xf numFmtId="0" fontId="10" fillId="0" borderId="69" xfId="0" applyFont="1" applyBorder="1" applyAlignment="1">
      <alignment vertical="center" shrinkToFit="1"/>
    </xf>
    <xf numFmtId="0" fontId="10" fillId="0" borderId="70" xfId="0" applyFont="1" applyBorder="1" applyAlignment="1">
      <alignment vertical="center" shrinkToFit="1"/>
    </xf>
    <xf numFmtId="0" fontId="6" fillId="3" borderId="74" xfId="0" applyFont="1" applyFill="1" applyBorder="1" applyAlignment="1">
      <alignment horizontal="center" vertical="center" wrapText="1"/>
    </xf>
    <xf numFmtId="0" fontId="6" fillId="3" borderId="75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0" fillId="0" borderId="79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left" vertical="center" shrinkToFit="1"/>
    </xf>
    <xf numFmtId="0" fontId="10" fillId="0" borderId="49" xfId="0" applyFont="1" applyBorder="1" applyAlignment="1" applyProtection="1">
      <alignment vertical="center" shrinkToFit="1"/>
      <protection hidden="1"/>
    </xf>
    <xf numFmtId="0" fontId="5" fillId="3" borderId="80" xfId="0" applyFont="1" applyFill="1" applyBorder="1" applyAlignment="1">
      <alignment horizontal="center" vertical="center" shrinkToFit="1"/>
    </xf>
    <xf numFmtId="0" fontId="5" fillId="3" borderId="81" xfId="0" applyFont="1" applyFill="1" applyBorder="1" applyAlignment="1">
      <alignment horizontal="center" vertical="center" shrinkToFit="1"/>
    </xf>
    <xf numFmtId="0" fontId="5" fillId="3" borderId="82" xfId="0" applyFont="1" applyFill="1" applyBorder="1" applyAlignment="1">
      <alignment horizontal="center" vertical="center" wrapText="1"/>
    </xf>
    <xf numFmtId="0" fontId="5" fillId="3" borderId="83" xfId="0" applyFont="1" applyFill="1" applyBorder="1" applyAlignment="1">
      <alignment horizontal="center" vertical="center" wrapText="1"/>
    </xf>
    <xf numFmtId="0" fontId="5" fillId="3" borderId="84" xfId="0" applyFont="1" applyFill="1" applyBorder="1" applyAlignment="1">
      <alignment horizontal="center" vertical="center"/>
    </xf>
    <xf numFmtId="0" fontId="5" fillId="3" borderId="8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textRotation="255"/>
    </xf>
    <xf numFmtId="0" fontId="5" fillId="3" borderId="25" xfId="0" applyFont="1" applyFill="1" applyBorder="1" applyAlignment="1">
      <alignment horizontal="center" vertical="center" textRotation="255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3"/>
  <sheetViews>
    <sheetView showGridLines="0" tabSelected="1" topLeftCell="B1" workbookViewId="0">
      <selection activeCell="C3" sqref="C3"/>
    </sheetView>
  </sheetViews>
  <sheetFormatPr defaultRowHeight="13" x14ac:dyDescent="0.2"/>
  <cols>
    <col min="1" max="1" width="12" customWidth="1"/>
    <col min="2" max="2" width="14.6328125" customWidth="1"/>
    <col min="3" max="3" width="20.6328125" customWidth="1"/>
    <col min="4" max="4" width="13" customWidth="1"/>
    <col min="5" max="6" width="10.08984375" customWidth="1"/>
    <col min="7" max="7" width="14.08984375" customWidth="1"/>
    <col min="8" max="9" width="5.6328125" customWidth="1"/>
    <col min="10" max="18" width="5" customWidth="1"/>
  </cols>
  <sheetData>
    <row r="1" spans="1:9" ht="36" customHeight="1" thickBot="1" x14ac:dyDescent="0.25">
      <c r="A1" s="1"/>
      <c r="B1" s="124" t="s">
        <v>72</v>
      </c>
      <c r="C1" s="124"/>
      <c r="D1" s="124"/>
      <c r="E1" s="124"/>
      <c r="F1" s="124"/>
      <c r="G1" s="124"/>
      <c r="H1" s="1"/>
      <c r="I1" s="1"/>
    </row>
    <row r="2" spans="1:9" ht="9" customHeight="1" thickTop="1" x14ac:dyDescent="0.2">
      <c r="A2" s="1"/>
      <c r="B2" s="3"/>
      <c r="C2" s="74"/>
      <c r="D2" s="4"/>
      <c r="E2" s="4"/>
      <c r="F2" s="4"/>
      <c r="G2" s="5"/>
      <c r="H2" s="1"/>
      <c r="I2" s="1"/>
    </row>
    <row r="3" spans="1:9" ht="18.75" customHeight="1" x14ac:dyDescent="0.2">
      <c r="A3" s="1"/>
      <c r="B3" s="6" t="s">
        <v>47</v>
      </c>
      <c r="C3" s="100"/>
      <c r="D3" s="103"/>
      <c r="E3" s="122" t="s">
        <v>54</v>
      </c>
      <c r="F3" s="123"/>
      <c r="G3" s="7"/>
      <c r="H3" s="1"/>
      <c r="I3" s="1"/>
    </row>
    <row r="4" spans="1:9" ht="6.75" customHeight="1" x14ac:dyDescent="0.2">
      <c r="A4" s="1"/>
      <c r="B4" s="18"/>
      <c r="C4" s="19"/>
      <c r="D4" s="20"/>
      <c r="E4" s="21"/>
      <c r="F4" s="19"/>
      <c r="G4" s="22"/>
      <c r="H4" s="1"/>
      <c r="I4" s="1"/>
    </row>
    <row r="5" spans="1:9" ht="21.75" customHeight="1" x14ac:dyDescent="0.2">
      <c r="A5" s="1"/>
      <c r="B5" s="23" t="s">
        <v>15</v>
      </c>
      <c r="C5" s="24"/>
      <c r="D5" s="25"/>
      <c r="E5" s="26"/>
      <c r="F5" s="24"/>
      <c r="G5" s="7"/>
      <c r="H5" s="1"/>
      <c r="I5" s="1"/>
    </row>
    <row r="6" spans="1:9" ht="5.25" customHeight="1" x14ac:dyDescent="0.2">
      <c r="A6" s="1"/>
      <c r="B6" s="6"/>
      <c r="C6" s="8"/>
      <c r="D6" s="9"/>
      <c r="E6" s="10"/>
      <c r="F6" s="8"/>
      <c r="G6" s="7"/>
      <c r="H6" s="1"/>
      <c r="I6" s="1"/>
    </row>
    <row r="7" spans="1:9" ht="16.5" customHeight="1" x14ac:dyDescent="0.2">
      <c r="A7" s="1"/>
      <c r="B7" s="27" t="s">
        <v>34</v>
      </c>
      <c r="C7" s="14"/>
      <c r="D7" s="101"/>
      <c r="E7" s="136"/>
      <c r="F7" s="136"/>
      <c r="G7" s="7"/>
      <c r="H7" s="1"/>
      <c r="I7" s="1"/>
    </row>
    <row r="8" spans="1:9" ht="16.5" customHeight="1" x14ac:dyDescent="0.2">
      <c r="A8" s="1"/>
      <c r="B8" s="6" t="s">
        <v>37</v>
      </c>
      <c r="C8" s="90"/>
      <c r="D8" s="141" t="s">
        <v>44</v>
      </c>
      <c r="E8" s="142"/>
      <c r="F8" s="142"/>
      <c r="G8" s="143"/>
      <c r="H8" s="1"/>
      <c r="I8" s="1"/>
    </row>
    <row r="9" spans="1:9" ht="16.5" customHeight="1" x14ac:dyDescent="0.2">
      <c r="A9" s="1"/>
      <c r="B9" s="6" t="s">
        <v>40</v>
      </c>
      <c r="C9" s="90"/>
      <c r="D9" s="101"/>
      <c r="E9" s="21"/>
      <c r="F9" s="102"/>
      <c r="G9" s="7"/>
      <c r="H9" s="1"/>
      <c r="I9" s="1"/>
    </row>
    <row r="10" spans="1:9" ht="16.5" customHeight="1" x14ac:dyDescent="0.2">
      <c r="A10" s="1"/>
      <c r="B10" s="6" t="s">
        <v>41</v>
      </c>
      <c r="C10" s="137"/>
      <c r="D10" s="138"/>
      <c r="E10" s="139"/>
      <c r="F10" s="140"/>
      <c r="G10" s="7"/>
      <c r="H10" s="1"/>
      <c r="I10" s="1"/>
    </row>
    <row r="11" spans="1:9" ht="17.25" customHeight="1" thickBot="1" x14ac:dyDescent="0.25">
      <c r="A11" s="1"/>
      <c r="B11" s="75"/>
      <c r="C11" s="97"/>
      <c r="D11" s="11"/>
      <c r="E11" s="98"/>
      <c r="F11" s="84"/>
      <c r="G11" s="12"/>
      <c r="H11" s="1"/>
      <c r="I11" s="1"/>
    </row>
    <row r="12" spans="1:9" ht="16.5" customHeight="1" thickTop="1" x14ac:dyDescent="0.25">
      <c r="A12" s="1"/>
      <c r="B12" s="1"/>
      <c r="C12" s="99" t="str">
        <f>IF(LEN(C3)&gt;8,"ﾁｰﾑ名の文字数ｵｰﾊﾞｰ","")</f>
        <v/>
      </c>
      <c r="D12" s="1"/>
      <c r="E12" s="1"/>
      <c r="F12" s="1"/>
      <c r="G12" s="96" t="s">
        <v>69</v>
      </c>
      <c r="H12" s="1"/>
      <c r="I12" s="1"/>
    </row>
    <row r="13" spans="1:9" x14ac:dyDescent="0.2">
      <c r="A13" s="2"/>
      <c r="B13" s="88" t="s">
        <v>31</v>
      </c>
      <c r="C13" s="2"/>
      <c r="D13" s="2"/>
      <c r="E13" s="2"/>
      <c r="F13" s="2"/>
      <c r="G13" s="2"/>
      <c r="H13" s="2"/>
      <c r="I13" s="2"/>
    </row>
    <row r="14" spans="1:9" ht="18.75" customHeight="1" x14ac:dyDescent="0.2">
      <c r="A14" s="2"/>
      <c r="B14" s="43" t="s">
        <v>0</v>
      </c>
      <c r="C14" s="43" t="s">
        <v>2</v>
      </c>
      <c r="D14" s="43" t="s">
        <v>1</v>
      </c>
      <c r="E14" s="135" t="s">
        <v>32</v>
      </c>
      <c r="F14" s="135"/>
      <c r="G14" s="2"/>
      <c r="H14" s="2"/>
      <c r="I14" s="2"/>
    </row>
    <row r="15" spans="1:9" ht="18.75" customHeight="1" x14ac:dyDescent="0.2">
      <c r="A15" s="2"/>
      <c r="B15" s="43" t="s">
        <v>35</v>
      </c>
      <c r="C15" s="44" t="str">
        <f>E15+F15&amp;"名×700円"</f>
        <v>0名×700円</v>
      </c>
      <c r="D15" s="45">
        <f>700*(E15+F15)</f>
        <v>0</v>
      </c>
      <c r="E15" s="93">
        <f>COUNTA(男子!G6:G45)</f>
        <v>0</v>
      </c>
      <c r="F15" s="94">
        <f>COUNTA(女子!G6:G45)</f>
        <v>0</v>
      </c>
      <c r="G15" s="2"/>
      <c r="H15" s="2"/>
      <c r="I15" s="2"/>
    </row>
    <row r="16" spans="1:9" ht="18.75" customHeight="1" thickBot="1" x14ac:dyDescent="0.25">
      <c r="A16" s="2"/>
      <c r="B16" s="43" t="s">
        <v>36</v>
      </c>
      <c r="C16" s="109" t="str">
        <f>E16&amp;"チーム×1500円"</f>
        <v>0チーム×1500円</v>
      </c>
      <c r="D16" s="110">
        <f>1500*(E16+F16)</f>
        <v>0</v>
      </c>
      <c r="E16" s="125">
        <f>男子!J4</f>
        <v>0</v>
      </c>
      <c r="F16" s="126"/>
      <c r="G16" s="2"/>
      <c r="H16" s="2"/>
      <c r="I16" s="2"/>
    </row>
    <row r="17" spans="1:9" ht="18.75" customHeight="1" thickTop="1" thickBot="1" x14ac:dyDescent="0.25">
      <c r="A17" s="2"/>
      <c r="B17" s="2"/>
      <c r="C17" s="111" t="s">
        <v>50</v>
      </c>
      <c r="D17" s="112">
        <f>SUM(D15:D16)</f>
        <v>0</v>
      </c>
      <c r="E17" s="2"/>
      <c r="F17" s="2"/>
      <c r="G17" s="2"/>
      <c r="H17" s="2"/>
      <c r="I17" s="2"/>
    </row>
    <row r="18" spans="1:9" ht="10.5" hidden="1" customHeight="1" thickTop="1" x14ac:dyDescent="0.2">
      <c r="A18" s="95">
        <v>100100</v>
      </c>
      <c r="B18" s="89">
        <f>C3</f>
        <v>0</v>
      </c>
      <c r="C18" s="89">
        <f>F3</f>
        <v>0</v>
      </c>
      <c r="D18" s="89">
        <f>C7</f>
        <v>0</v>
      </c>
      <c r="E18" s="89">
        <f>C8</f>
        <v>0</v>
      </c>
      <c r="F18" s="91">
        <f>E15</f>
        <v>0</v>
      </c>
      <c r="G18" s="92">
        <f>F15</f>
        <v>0</v>
      </c>
      <c r="H18" s="89">
        <f>E16</f>
        <v>0</v>
      </c>
      <c r="I18" s="89">
        <f>D17</f>
        <v>0</v>
      </c>
    </row>
    <row r="19" spans="1:9" ht="94.5" customHeight="1" thickTop="1" thickBot="1" x14ac:dyDescent="0.25">
      <c r="A19" s="2"/>
      <c r="B19" s="133" t="s">
        <v>70</v>
      </c>
      <c r="C19" s="134"/>
      <c r="D19" s="134"/>
      <c r="E19" s="134"/>
      <c r="F19" s="134"/>
      <c r="G19" s="134"/>
      <c r="H19" s="134"/>
      <c r="I19" s="134"/>
    </row>
    <row r="20" spans="1:9" ht="20.25" customHeight="1" thickBot="1" x14ac:dyDescent="0.25">
      <c r="A20" s="2"/>
      <c r="B20" s="127" t="s">
        <v>46</v>
      </c>
      <c r="C20" s="127"/>
      <c r="D20" s="128"/>
      <c r="E20" s="129">
        <f>C3</f>
        <v>0</v>
      </c>
      <c r="F20" s="130"/>
      <c r="G20" s="88" t="s">
        <v>45</v>
      </c>
      <c r="H20" s="88"/>
      <c r="I20" s="88"/>
    </row>
    <row r="21" spans="1:9" ht="115.5" customHeight="1" x14ac:dyDescent="0.2">
      <c r="A21" s="2"/>
      <c r="B21" s="132" t="s">
        <v>71</v>
      </c>
      <c r="C21" s="132"/>
      <c r="D21" s="132"/>
      <c r="E21" s="132"/>
      <c r="F21" s="132"/>
      <c r="G21" s="132"/>
      <c r="H21" s="132"/>
      <c r="I21" s="132"/>
    </row>
    <row r="22" spans="1:9" s="34" customFormat="1" ht="23.9" customHeight="1" x14ac:dyDescent="0.2">
      <c r="A22" s="113"/>
      <c r="B22" s="131"/>
      <c r="C22" s="131"/>
      <c r="D22" s="131"/>
      <c r="E22" s="114"/>
      <c r="F22" s="113"/>
      <c r="G22" s="113"/>
      <c r="H22" s="113"/>
      <c r="I22" s="113"/>
    </row>
    <row r="23" spans="1:9" ht="13.5" customHeight="1" x14ac:dyDescent="0.2"/>
    <row r="26" spans="1:9" hidden="1" x14ac:dyDescent="0.2">
      <c r="A26" t="s">
        <v>61</v>
      </c>
      <c r="B26">
        <v>40</v>
      </c>
    </row>
    <row r="27" spans="1:9" hidden="1" x14ac:dyDescent="0.2">
      <c r="A27" t="s">
        <v>62</v>
      </c>
      <c r="B27">
        <v>41</v>
      </c>
    </row>
    <row r="28" spans="1:9" hidden="1" x14ac:dyDescent="0.2">
      <c r="A28" t="s">
        <v>63</v>
      </c>
      <c r="B28">
        <v>42</v>
      </c>
    </row>
    <row r="29" spans="1:9" hidden="1" x14ac:dyDescent="0.2">
      <c r="A29" t="s">
        <v>65</v>
      </c>
      <c r="B29">
        <v>43</v>
      </c>
    </row>
    <row r="30" spans="1:9" hidden="1" x14ac:dyDescent="0.2">
      <c r="A30" t="s">
        <v>64</v>
      </c>
      <c r="B30">
        <v>44</v>
      </c>
    </row>
    <row r="31" spans="1:9" hidden="1" x14ac:dyDescent="0.2">
      <c r="A31" t="s">
        <v>66</v>
      </c>
      <c r="B31">
        <v>45</v>
      </c>
    </row>
    <row r="32" spans="1:9" hidden="1" x14ac:dyDescent="0.2">
      <c r="A32" t="s">
        <v>67</v>
      </c>
      <c r="B32">
        <v>46</v>
      </c>
    </row>
    <row r="33" spans="1:2" hidden="1" x14ac:dyDescent="0.2">
      <c r="A33" t="s">
        <v>68</v>
      </c>
      <c r="B33">
        <v>47</v>
      </c>
    </row>
  </sheetData>
  <sheetProtection algorithmName="SHA-512" hashValue="G7mx7L93LQeVl4EIp6djgUaT2rtoKQKnyZSLdjDd71b0JrTT+SYV9dcFkpSUoNMeVfOM4DYL+N0ukwYQ8bR38g==" saltValue="FUGdviB/axFlyfLR5gBxFw==" spinCount="100000" sheet="1" selectLockedCells="1"/>
  <mergeCells count="11">
    <mergeCell ref="B1:G1"/>
    <mergeCell ref="E16:F16"/>
    <mergeCell ref="B20:D20"/>
    <mergeCell ref="E20:F20"/>
    <mergeCell ref="B22:D22"/>
    <mergeCell ref="B21:I21"/>
    <mergeCell ref="B19:I19"/>
    <mergeCell ref="E14:F14"/>
    <mergeCell ref="E7:F7"/>
    <mergeCell ref="C10:F10"/>
    <mergeCell ref="D8:G8"/>
  </mergeCells>
  <phoneticPr fontId="3"/>
  <dataValidations xWindow="397" yWindow="124" count="3">
    <dataValidation imeMode="on" allowBlank="1" showInputMessage="1" showErrorMessage="1" sqref="E7:F7 C7:C10" xr:uid="{00000000-0002-0000-0000-000000000000}"/>
    <dataValidation imeMode="on" allowBlank="1" showErrorMessage="1" error="▼をクリックしリストから選択してください。" sqref="C3" xr:uid="{00000000-0002-0000-0000-000001000000}"/>
    <dataValidation type="list" allowBlank="1" showInputMessage="1" showErrorMessage="1" sqref="F3" xr:uid="{00000000-0002-0000-0000-000002000000}">
      <formula1>$A$25:$A$33</formula1>
    </dataValidation>
  </dataValidations>
  <pageMargins left="0.78740157480314965" right="0.51181102362204722" top="0.39370078740157483" bottom="0.35433070866141736" header="0.35433070866141736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74"/>
  <sheetViews>
    <sheetView showGridLines="0" zoomScaleNormal="100" workbookViewId="0">
      <selection activeCell="D7" sqref="D7"/>
    </sheetView>
  </sheetViews>
  <sheetFormatPr defaultColWidth="9" defaultRowHeight="13" x14ac:dyDescent="0.2"/>
  <cols>
    <col min="1" max="1" width="2.6328125" style="13" customWidth="1"/>
    <col min="2" max="2" width="8.08984375" style="13" customWidth="1"/>
    <col min="3" max="4" width="13.6328125" style="13" customWidth="1"/>
    <col min="5" max="5" width="4.453125" style="13" customWidth="1"/>
    <col min="6" max="6" width="10" style="13" customWidth="1"/>
    <col min="7" max="9" width="10.90625" style="13" customWidth="1"/>
    <col min="10" max="10" width="8.6328125" style="13" hidden="1" customWidth="1"/>
    <col min="11" max="11" width="10.7265625" style="13" hidden="1" customWidth="1"/>
    <col min="12" max="12" width="5.90625" style="13" hidden="1" customWidth="1"/>
    <col min="13" max="13" width="5.6328125" style="13" hidden="1" customWidth="1"/>
    <col min="14" max="14" width="4.6328125" style="13" hidden="1" customWidth="1"/>
    <col min="15" max="15" width="10.6328125" style="13" hidden="1" customWidth="1"/>
    <col min="16" max="16" width="10" style="13" hidden="1" customWidth="1"/>
    <col min="17" max="17" width="11" style="13" hidden="1" customWidth="1"/>
    <col min="18" max="18" width="10.08984375" style="13" customWidth="1"/>
    <col min="19" max="19" width="10.6328125" style="13" customWidth="1"/>
    <col min="20" max="20" width="11" style="13" customWidth="1"/>
    <col min="21" max="21" width="10.453125" style="13" customWidth="1"/>
    <col min="22" max="22" width="13.08984375" style="13" customWidth="1"/>
    <col min="23" max="23" width="12.08984375" style="13" customWidth="1"/>
    <col min="24" max="24" width="12.6328125" style="13" customWidth="1"/>
    <col min="25" max="25" width="9" style="13"/>
    <col min="26" max="26" width="10" style="13" customWidth="1"/>
    <col min="27" max="16384" width="9" style="13"/>
  </cols>
  <sheetData>
    <row r="1" spans="1:24" ht="14.25" customHeight="1" x14ac:dyDescent="0.2">
      <c r="A1" s="158" t="s">
        <v>53</v>
      </c>
      <c r="B1" s="159"/>
      <c r="C1" s="160"/>
      <c r="D1" s="149" t="s">
        <v>73</v>
      </c>
      <c r="E1" s="150"/>
      <c r="F1" s="150"/>
      <c r="G1" s="147" t="str">
        <f>"ﾁｰﾑ名："&amp;所属データ!$C$3</f>
        <v>ﾁｰﾑ名：</v>
      </c>
      <c r="H1" s="147"/>
      <c r="I1" s="147"/>
      <c r="J1" s="34"/>
      <c r="L1" s="87"/>
      <c r="O1" s="16" t="e">
        <f>SMALL($K$6:$K$45,1)</f>
        <v>#NUM!</v>
      </c>
      <c r="P1" s="16"/>
      <c r="Q1" s="16"/>
      <c r="R1" s="16"/>
      <c r="S1" s="16"/>
      <c r="T1" s="16"/>
      <c r="U1" s="16"/>
      <c r="V1" s="16"/>
      <c r="W1" s="16"/>
      <c r="X1" s="16"/>
    </row>
    <row r="2" spans="1:24" ht="14.25" customHeight="1" thickBot="1" x14ac:dyDescent="0.25">
      <c r="A2" s="161"/>
      <c r="B2" s="162"/>
      <c r="C2" s="163"/>
      <c r="D2" s="149"/>
      <c r="E2" s="150"/>
      <c r="F2" s="150"/>
      <c r="G2" s="148" t="str">
        <f>"監督名："&amp;所属データ!$C$7</f>
        <v>監督名：</v>
      </c>
      <c r="H2" s="148"/>
      <c r="I2" s="148"/>
      <c r="J2" s="85" t="str">
        <f>IF(COUNTA(I6:I45)&gt;6,"ﾘﾚｰ人数ｵｰﾊﾞｰ","")</f>
        <v/>
      </c>
    </row>
    <row r="3" spans="1:24" ht="14.25" customHeight="1" thickBot="1" x14ac:dyDescent="0.25">
      <c r="A3" s="164"/>
      <c r="B3" s="164"/>
      <c r="C3" s="164"/>
      <c r="D3" s="164"/>
      <c r="G3" s="165" t="str">
        <f>IF(COUNTA(I6:I45)&gt;3,"リレーエントリーオーバー","")</f>
        <v/>
      </c>
      <c r="H3" s="166" t="str">
        <f>IF(COUNTA(H8:H58)&gt;6,"ｴﾝﾄﾘｰｵｰﾊﾞｰ","")</f>
        <v/>
      </c>
      <c r="I3" s="108" t="s">
        <v>42</v>
      </c>
      <c r="J3" s="13" t="s">
        <v>19</v>
      </c>
      <c r="K3" s="16" t="s">
        <v>25</v>
      </c>
      <c r="L3" s="16" t="s">
        <v>26</v>
      </c>
      <c r="M3" s="16" t="s">
        <v>27</v>
      </c>
      <c r="N3" s="16" t="s">
        <v>12</v>
      </c>
      <c r="O3" s="16" t="s">
        <v>22</v>
      </c>
      <c r="P3" s="16" t="s">
        <v>23</v>
      </c>
      <c r="Q3" s="16" t="s">
        <v>24</v>
      </c>
      <c r="R3" s="16"/>
      <c r="S3" s="16"/>
      <c r="T3" s="16"/>
      <c r="W3" s="16"/>
    </row>
    <row r="4" spans="1:24" ht="12" customHeight="1" x14ac:dyDescent="0.2">
      <c r="A4" s="145" t="s">
        <v>16</v>
      </c>
      <c r="B4" s="156" t="s">
        <v>51</v>
      </c>
      <c r="C4" s="29" t="s">
        <v>14</v>
      </c>
      <c r="D4" s="29" t="s">
        <v>13</v>
      </c>
      <c r="E4" s="152" t="s">
        <v>18</v>
      </c>
      <c r="F4" s="154" t="s">
        <v>54</v>
      </c>
      <c r="G4" s="151" t="s">
        <v>33</v>
      </c>
      <c r="H4" s="151"/>
      <c r="I4" s="35" t="s">
        <v>21</v>
      </c>
      <c r="J4" s="13">
        <f>IF(SUM(K6:K45)&gt;0,1,0)</f>
        <v>0</v>
      </c>
      <c r="K4" s="13">
        <f>所属データ!$A$18</f>
        <v>100100</v>
      </c>
      <c r="L4" s="13">
        <f>所属データ!$C$3</f>
        <v>0</v>
      </c>
      <c r="N4" s="13" t="str">
        <f>IF(I5="","",RIGHT(I5+100000,5))</f>
        <v/>
      </c>
      <c r="O4" s="13" t="str">
        <f>IF(ISERROR(SMALL($K$6:$K$45,1)),"",SMALL($K$6:$K$45,1))</f>
        <v/>
      </c>
      <c r="P4" s="13" t="str">
        <f>IF(ISERROR(SMALL($K$6:$K$45,2)),"",SMALL($K$6:$K$45,2))</f>
        <v/>
      </c>
      <c r="Q4" s="13" t="str">
        <f>IF(ISERROR(SMALL($K$6:$K$45,3)),"",SMALL($K$6:$K$45,3))</f>
        <v/>
      </c>
      <c r="R4" s="13" t="str">
        <f>IF(女子!O4="","",女子!O4)</f>
        <v/>
      </c>
      <c r="S4" s="13" t="str">
        <f>IF(女子!P4="","",女子!P4)</f>
        <v/>
      </c>
      <c r="T4" s="13" t="str">
        <f>IF(女子!Q4="","",女子!Q4)</f>
        <v/>
      </c>
      <c r="X4" s="17"/>
    </row>
    <row r="5" spans="1:24" ht="13.5" customHeight="1" thickBot="1" x14ac:dyDescent="0.25">
      <c r="A5" s="146"/>
      <c r="B5" s="157"/>
      <c r="C5" s="42" t="s">
        <v>17</v>
      </c>
      <c r="D5" s="42" t="s">
        <v>17</v>
      </c>
      <c r="E5" s="153"/>
      <c r="F5" s="155"/>
      <c r="G5" s="30" t="s">
        <v>20</v>
      </c>
      <c r="H5" s="31" t="s">
        <v>21</v>
      </c>
      <c r="I5" s="39"/>
      <c r="J5" s="28">
        <f>COUNTA(C6:C45)</f>
        <v>0</v>
      </c>
    </row>
    <row r="6" spans="1:24" ht="14.25" customHeight="1" x14ac:dyDescent="0.2">
      <c r="A6" s="76">
        <v>1</v>
      </c>
      <c r="B6" s="115"/>
      <c r="C6" s="105"/>
      <c r="D6" s="105"/>
      <c r="E6" s="60"/>
      <c r="F6" s="61"/>
      <c r="G6" s="32"/>
      <c r="H6" s="37"/>
      <c r="I6" s="36"/>
      <c r="J6" s="13">
        <f>所属データ!$A$18</f>
        <v>100100</v>
      </c>
      <c r="K6" s="13" t="str">
        <f>IF(I6="","",J6*1000+10000+A6)</f>
        <v/>
      </c>
      <c r="X6" s="40"/>
    </row>
    <row r="7" spans="1:24" ht="14.25" customHeight="1" x14ac:dyDescent="0.2">
      <c r="A7" s="77">
        <v>2</v>
      </c>
      <c r="B7" s="115"/>
      <c r="C7" s="105"/>
      <c r="D7" s="105"/>
      <c r="E7" s="60"/>
      <c r="F7" s="61"/>
      <c r="G7" s="32"/>
      <c r="H7" s="37"/>
      <c r="I7" s="36"/>
      <c r="J7" s="13">
        <f>所属データ!$A$18</f>
        <v>100100</v>
      </c>
      <c r="K7" s="13" t="str">
        <f t="shared" ref="K7:K45" si="0">IF(I7="","",J7*1000+10000+A7)</f>
        <v/>
      </c>
      <c r="X7" s="40"/>
    </row>
    <row r="8" spans="1:24" ht="14.25" customHeight="1" x14ac:dyDescent="0.2">
      <c r="A8" s="77">
        <v>3</v>
      </c>
      <c r="B8" s="115"/>
      <c r="C8" s="105"/>
      <c r="D8" s="105"/>
      <c r="E8" s="60"/>
      <c r="F8" s="61"/>
      <c r="G8" s="32"/>
      <c r="H8" s="37"/>
      <c r="I8" s="36"/>
      <c r="J8" s="13">
        <f>所属データ!$A$18</f>
        <v>100100</v>
      </c>
      <c r="K8" s="13" t="str">
        <f t="shared" si="0"/>
        <v/>
      </c>
      <c r="X8" s="40"/>
    </row>
    <row r="9" spans="1:24" ht="14.25" customHeight="1" x14ac:dyDescent="0.2">
      <c r="A9" s="77">
        <v>4</v>
      </c>
      <c r="B9" s="115"/>
      <c r="C9" s="105"/>
      <c r="D9" s="59"/>
      <c r="E9" s="60"/>
      <c r="F9" s="61"/>
      <c r="G9" s="32"/>
      <c r="H9" s="37"/>
      <c r="I9" s="36"/>
      <c r="J9" s="13">
        <f>所属データ!$A$18</f>
        <v>100100</v>
      </c>
      <c r="K9" s="13" t="str">
        <f t="shared" si="0"/>
        <v/>
      </c>
      <c r="X9" s="40"/>
    </row>
    <row r="10" spans="1:24" ht="14.25" customHeight="1" thickBot="1" x14ac:dyDescent="0.25">
      <c r="A10" s="78">
        <v>5</v>
      </c>
      <c r="B10" s="116"/>
      <c r="C10" s="62"/>
      <c r="D10" s="62"/>
      <c r="E10" s="63"/>
      <c r="F10" s="64"/>
      <c r="G10" s="33"/>
      <c r="H10" s="38"/>
      <c r="I10" s="41"/>
      <c r="J10" s="13">
        <f>所属データ!$A$18</f>
        <v>100100</v>
      </c>
      <c r="K10" s="13" t="str">
        <f t="shared" si="0"/>
        <v/>
      </c>
      <c r="X10" s="40"/>
    </row>
    <row r="11" spans="1:24" ht="14.25" customHeight="1" x14ac:dyDescent="0.2">
      <c r="A11" s="76">
        <v>6</v>
      </c>
      <c r="B11" s="115"/>
      <c r="C11" s="59"/>
      <c r="D11" s="59"/>
      <c r="E11" s="60"/>
      <c r="F11" s="61"/>
      <c r="G11" s="32"/>
      <c r="H11" s="37"/>
      <c r="I11" s="36"/>
      <c r="J11" s="13">
        <f>所属データ!$A$18</f>
        <v>100100</v>
      </c>
      <c r="K11" s="13" t="str">
        <f t="shared" si="0"/>
        <v/>
      </c>
      <c r="X11" s="40"/>
    </row>
    <row r="12" spans="1:24" ht="14.25" customHeight="1" x14ac:dyDescent="0.2">
      <c r="A12" s="77">
        <v>7</v>
      </c>
      <c r="B12" s="115"/>
      <c r="C12" s="59"/>
      <c r="D12" s="59"/>
      <c r="E12" s="60"/>
      <c r="F12" s="61"/>
      <c r="G12" s="32"/>
      <c r="H12" s="37"/>
      <c r="I12" s="36"/>
      <c r="J12" s="13">
        <f>所属データ!$A$18</f>
        <v>100100</v>
      </c>
      <c r="K12" s="13" t="str">
        <f t="shared" si="0"/>
        <v/>
      </c>
      <c r="X12" s="40"/>
    </row>
    <row r="13" spans="1:24" ht="14.25" customHeight="1" x14ac:dyDescent="0.2">
      <c r="A13" s="77">
        <v>8</v>
      </c>
      <c r="B13" s="115"/>
      <c r="C13" s="59"/>
      <c r="D13" s="59"/>
      <c r="E13" s="60"/>
      <c r="F13" s="61"/>
      <c r="G13" s="32"/>
      <c r="H13" s="37"/>
      <c r="I13" s="36"/>
      <c r="J13" s="13">
        <f>所属データ!$A$18</f>
        <v>100100</v>
      </c>
      <c r="K13" s="13" t="str">
        <f t="shared" si="0"/>
        <v/>
      </c>
      <c r="X13" s="40"/>
    </row>
    <row r="14" spans="1:24" ht="14.25" customHeight="1" x14ac:dyDescent="0.2">
      <c r="A14" s="77">
        <v>9</v>
      </c>
      <c r="B14" s="115"/>
      <c r="C14" s="59"/>
      <c r="D14" s="59"/>
      <c r="E14" s="60"/>
      <c r="F14" s="61"/>
      <c r="G14" s="32"/>
      <c r="H14" s="37"/>
      <c r="I14" s="36"/>
      <c r="J14" s="13">
        <f>所属データ!$A$18</f>
        <v>100100</v>
      </c>
      <c r="K14" s="13" t="str">
        <f t="shared" si="0"/>
        <v/>
      </c>
      <c r="X14" s="40"/>
    </row>
    <row r="15" spans="1:24" ht="14.25" customHeight="1" thickBot="1" x14ac:dyDescent="0.25">
      <c r="A15" s="78">
        <v>10</v>
      </c>
      <c r="B15" s="116"/>
      <c r="C15" s="62"/>
      <c r="D15" s="62"/>
      <c r="E15" s="63"/>
      <c r="F15" s="64"/>
      <c r="G15" s="33"/>
      <c r="H15" s="38"/>
      <c r="I15" s="41"/>
      <c r="J15" s="13">
        <f>所属データ!$A$18</f>
        <v>100100</v>
      </c>
      <c r="K15" s="13" t="str">
        <f t="shared" si="0"/>
        <v/>
      </c>
      <c r="X15" s="40"/>
    </row>
    <row r="16" spans="1:24" ht="14.25" customHeight="1" x14ac:dyDescent="0.2">
      <c r="A16" s="76">
        <v>11</v>
      </c>
      <c r="B16" s="115"/>
      <c r="C16" s="59"/>
      <c r="D16" s="59"/>
      <c r="E16" s="60"/>
      <c r="F16" s="61"/>
      <c r="G16" s="32"/>
      <c r="H16" s="37"/>
      <c r="I16" s="36"/>
      <c r="J16" s="13">
        <f>所属データ!$A$18</f>
        <v>100100</v>
      </c>
      <c r="K16" s="13" t="str">
        <f t="shared" si="0"/>
        <v/>
      </c>
      <c r="X16" s="40"/>
    </row>
    <row r="17" spans="1:24" ht="14.25" customHeight="1" x14ac:dyDescent="0.2">
      <c r="A17" s="77">
        <v>12</v>
      </c>
      <c r="B17" s="115"/>
      <c r="C17" s="59"/>
      <c r="D17" s="59"/>
      <c r="E17" s="60"/>
      <c r="F17" s="61"/>
      <c r="G17" s="32"/>
      <c r="H17" s="37"/>
      <c r="I17" s="36"/>
      <c r="J17" s="13">
        <f>所属データ!$A$18</f>
        <v>100100</v>
      </c>
      <c r="K17" s="13" t="str">
        <f t="shared" si="0"/>
        <v/>
      </c>
      <c r="X17" s="40"/>
    </row>
    <row r="18" spans="1:24" ht="14.25" customHeight="1" x14ac:dyDescent="0.2">
      <c r="A18" s="77">
        <v>13</v>
      </c>
      <c r="B18" s="115"/>
      <c r="C18" s="59"/>
      <c r="D18" s="59"/>
      <c r="E18" s="60"/>
      <c r="F18" s="61"/>
      <c r="G18" s="32"/>
      <c r="H18" s="37"/>
      <c r="I18" s="36"/>
      <c r="J18" s="13">
        <f>所属データ!$A$18</f>
        <v>100100</v>
      </c>
      <c r="K18" s="13" t="str">
        <f t="shared" si="0"/>
        <v/>
      </c>
      <c r="X18" s="40"/>
    </row>
    <row r="19" spans="1:24" ht="14.25" customHeight="1" x14ac:dyDescent="0.2">
      <c r="A19" s="77">
        <v>14</v>
      </c>
      <c r="B19" s="115"/>
      <c r="C19" s="59"/>
      <c r="D19" s="59"/>
      <c r="E19" s="60"/>
      <c r="F19" s="61"/>
      <c r="G19" s="32"/>
      <c r="H19" s="37"/>
      <c r="I19" s="36"/>
      <c r="J19" s="13">
        <f>所属データ!$A$18</f>
        <v>100100</v>
      </c>
      <c r="K19" s="13" t="str">
        <f t="shared" si="0"/>
        <v/>
      </c>
      <c r="X19" s="40"/>
    </row>
    <row r="20" spans="1:24" ht="14.25" customHeight="1" thickBot="1" x14ac:dyDescent="0.25">
      <c r="A20" s="78">
        <v>15</v>
      </c>
      <c r="B20" s="116"/>
      <c r="C20" s="62"/>
      <c r="D20" s="62"/>
      <c r="E20" s="63"/>
      <c r="F20" s="64"/>
      <c r="G20" s="33"/>
      <c r="H20" s="38"/>
      <c r="I20" s="41"/>
      <c r="J20" s="13">
        <f>所属データ!$A$18</f>
        <v>100100</v>
      </c>
      <c r="K20" s="13" t="str">
        <f t="shared" si="0"/>
        <v/>
      </c>
      <c r="X20" s="40"/>
    </row>
    <row r="21" spans="1:24" ht="14.25" customHeight="1" x14ac:dyDescent="0.2">
      <c r="A21" s="76">
        <v>16</v>
      </c>
      <c r="B21" s="115"/>
      <c r="C21" s="59"/>
      <c r="D21" s="59"/>
      <c r="E21" s="60"/>
      <c r="F21" s="61"/>
      <c r="G21" s="32"/>
      <c r="H21" s="37"/>
      <c r="I21" s="36"/>
      <c r="J21" s="13">
        <f>所属データ!$A$18</f>
        <v>100100</v>
      </c>
      <c r="K21" s="13" t="str">
        <f t="shared" si="0"/>
        <v/>
      </c>
      <c r="X21" s="40"/>
    </row>
    <row r="22" spans="1:24" ht="14.25" customHeight="1" x14ac:dyDescent="0.2">
      <c r="A22" s="77">
        <v>17</v>
      </c>
      <c r="B22" s="115"/>
      <c r="C22" s="59"/>
      <c r="D22" s="59"/>
      <c r="E22" s="60"/>
      <c r="F22" s="61"/>
      <c r="G22" s="32"/>
      <c r="H22" s="37"/>
      <c r="I22" s="36"/>
      <c r="J22" s="13">
        <f>所属データ!$A$18</f>
        <v>100100</v>
      </c>
      <c r="K22" s="13" t="str">
        <f t="shared" si="0"/>
        <v/>
      </c>
      <c r="X22" s="40"/>
    </row>
    <row r="23" spans="1:24" ht="14.25" customHeight="1" x14ac:dyDescent="0.2">
      <c r="A23" s="77">
        <v>18</v>
      </c>
      <c r="B23" s="115"/>
      <c r="C23" s="59"/>
      <c r="D23" s="59"/>
      <c r="E23" s="60"/>
      <c r="F23" s="61"/>
      <c r="G23" s="32"/>
      <c r="H23" s="37"/>
      <c r="I23" s="36"/>
      <c r="J23" s="13">
        <f>所属データ!$A$18</f>
        <v>100100</v>
      </c>
      <c r="K23" s="13" t="str">
        <f t="shared" si="0"/>
        <v/>
      </c>
      <c r="X23" s="40"/>
    </row>
    <row r="24" spans="1:24" ht="14.25" customHeight="1" x14ac:dyDescent="0.2">
      <c r="A24" s="77">
        <v>19</v>
      </c>
      <c r="B24" s="115"/>
      <c r="C24" s="59"/>
      <c r="D24" s="59"/>
      <c r="E24" s="60"/>
      <c r="F24" s="61"/>
      <c r="G24" s="32"/>
      <c r="H24" s="37"/>
      <c r="I24" s="36"/>
      <c r="J24" s="13">
        <f>所属データ!$A$18</f>
        <v>100100</v>
      </c>
      <c r="K24" s="13" t="str">
        <f t="shared" si="0"/>
        <v/>
      </c>
      <c r="X24" s="40"/>
    </row>
    <row r="25" spans="1:24" ht="14.25" customHeight="1" thickBot="1" x14ac:dyDescent="0.25">
      <c r="A25" s="78">
        <v>20</v>
      </c>
      <c r="B25" s="116"/>
      <c r="C25" s="62"/>
      <c r="D25" s="62"/>
      <c r="E25" s="63"/>
      <c r="F25" s="64"/>
      <c r="G25" s="33"/>
      <c r="H25" s="38"/>
      <c r="I25" s="41"/>
      <c r="J25" s="13">
        <f>所属データ!$A$18</f>
        <v>100100</v>
      </c>
      <c r="K25" s="13" t="str">
        <f t="shared" si="0"/>
        <v/>
      </c>
      <c r="X25" s="40"/>
    </row>
    <row r="26" spans="1:24" ht="14.25" customHeight="1" x14ac:dyDescent="0.2">
      <c r="A26" s="76">
        <v>21</v>
      </c>
      <c r="B26" s="115"/>
      <c r="C26" s="59"/>
      <c r="D26" s="59"/>
      <c r="E26" s="60"/>
      <c r="F26" s="61"/>
      <c r="G26" s="32"/>
      <c r="H26" s="37"/>
      <c r="I26" s="36"/>
      <c r="J26" s="13">
        <f>所属データ!$A$18</f>
        <v>100100</v>
      </c>
      <c r="K26" s="13" t="str">
        <f t="shared" si="0"/>
        <v/>
      </c>
      <c r="X26" s="40"/>
    </row>
    <row r="27" spans="1:24" ht="14.25" customHeight="1" x14ac:dyDescent="0.2">
      <c r="A27" s="77">
        <v>22</v>
      </c>
      <c r="B27" s="115"/>
      <c r="C27" s="59"/>
      <c r="D27" s="59"/>
      <c r="E27" s="60"/>
      <c r="F27" s="61"/>
      <c r="G27" s="32"/>
      <c r="H27" s="37"/>
      <c r="I27" s="36"/>
      <c r="J27" s="13">
        <f>所属データ!$A$18</f>
        <v>100100</v>
      </c>
      <c r="K27" s="13" t="str">
        <f t="shared" si="0"/>
        <v/>
      </c>
      <c r="X27" s="40"/>
    </row>
    <row r="28" spans="1:24" ht="14.25" customHeight="1" x14ac:dyDescent="0.2">
      <c r="A28" s="77">
        <v>23</v>
      </c>
      <c r="B28" s="115"/>
      <c r="C28" s="59"/>
      <c r="D28" s="59"/>
      <c r="E28" s="60"/>
      <c r="F28" s="61"/>
      <c r="G28" s="32"/>
      <c r="H28" s="37"/>
      <c r="I28" s="36"/>
      <c r="J28" s="13">
        <f>所属データ!$A$18</f>
        <v>100100</v>
      </c>
      <c r="K28" s="13" t="str">
        <f t="shared" si="0"/>
        <v/>
      </c>
      <c r="X28" s="40"/>
    </row>
    <row r="29" spans="1:24" ht="14.25" customHeight="1" x14ac:dyDescent="0.2">
      <c r="A29" s="77">
        <v>24</v>
      </c>
      <c r="B29" s="115"/>
      <c r="C29" s="59"/>
      <c r="D29" s="59"/>
      <c r="E29" s="60"/>
      <c r="F29" s="61"/>
      <c r="G29" s="32"/>
      <c r="H29" s="37"/>
      <c r="I29" s="36"/>
      <c r="J29" s="13">
        <f>所属データ!$A$18</f>
        <v>100100</v>
      </c>
      <c r="K29" s="13" t="str">
        <f t="shared" si="0"/>
        <v/>
      </c>
      <c r="X29" s="40"/>
    </row>
    <row r="30" spans="1:24" ht="14.25" customHeight="1" thickBot="1" x14ac:dyDescent="0.25">
      <c r="A30" s="78">
        <v>25</v>
      </c>
      <c r="B30" s="116"/>
      <c r="C30" s="62"/>
      <c r="D30" s="62"/>
      <c r="E30" s="63"/>
      <c r="F30" s="64"/>
      <c r="G30" s="33"/>
      <c r="H30" s="38"/>
      <c r="I30" s="41"/>
      <c r="J30" s="13">
        <f>所属データ!$A$18</f>
        <v>100100</v>
      </c>
      <c r="K30" s="13" t="str">
        <f t="shared" si="0"/>
        <v/>
      </c>
      <c r="X30" s="40"/>
    </row>
    <row r="31" spans="1:24" ht="14.25" customHeight="1" x14ac:dyDescent="0.2">
      <c r="A31" s="76">
        <v>26</v>
      </c>
      <c r="B31" s="115"/>
      <c r="C31" s="59"/>
      <c r="D31" s="59"/>
      <c r="E31" s="60"/>
      <c r="F31" s="61"/>
      <c r="G31" s="32"/>
      <c r="H31" s="37"/>
      <c r="I31" s="36"/>
      <c r="J31" s="13">
        <f>所属データ!$A$18</f>
        <v>100100</v>
      </c>
      <c r="K31" s="13" t="str">
        <f t="shared" si="0"/>
        <v/>
      </c>
      <c r="X31" s="40"/>
    </row>
    <row r="32" spans="1:24" ht="14.25" customHeight="1" x14ac:dyDescent="0.2">
      <c r="A32" s="77">
        <v>27</v>
      </c>
      <c r="B32" s="115"/>
      <c r="C32" s="59"/>
      <c r="D32" s="59"/>
      <c r="E32" s="60"/>
      <c r="F32" s="61"/>
      <c r="G32" s="32"/>
      <c r="H32" s="37"/>
      <c r="I32" s="36"/>
      <c r="J32" s="13">
        <f>所属データ!$A$18</f>
        <v>100100</v>
      </c>
      <c r="K32" s="13" t="str">
        <f t="shared" si="0"/>
        <v/>
      </c>
      <c r="X32" s="40"/>
    </row>
    <row r="33" spans="1:24" ht="14.25" customHeight="1" x14ac:dyDescent="0.2">
      <c r="A33" s="77">
        <v>28</v>
      </c>
      <c r="B33" s="115"/>
      <c r="C33" s="59"/>
      <c r="D33" s="59"/>
      <c r="E33" s="60"/>
      <c r="F33" s="61"/>
      <c r="G33" s="32"/>
      <c r="H33" s="37"/>
      <c r="I33" s="36"/>
      <c r="J33" s="13">
        <f>所属データ!$A$18</f>
        <v>100100</v>
      </c>
      <c r="K33" s="13" t="str">
        <f t="shared" si="0"/>
        <v/>
      </c>
      <c r="X33" s="40"/>
    </row>
    <row r="34" spans="1:24" ht="14.25" customHeight="1" x14ac:dyDescent="0.2">
      <c r="A34" s="77">
        <v>29</v>
      </c>
      <c r="B34" s="115"/>
      <c r="C34" s="59"/>
      <c r="D34" s="59"/>
      <c r="E34" s="60"/>
      <c r="F34" s="61"/>
      <c r="G34" s="32"/>
      <c r="H34" s="37"/>
      <c r="I34" s="36"/>
      <c r="J34" s="13">
        <f>所属データ!$A$18</f>
        <v>100100</v>
      </c>
      <c r="K34" s="13" t="str">
        <f t="shared" si="0"/>
        <v/>
      </c>
      <c r="X34" s="40"/>
    </row>
    <row r="35" spans="1:24" ht="14.25" customHeight="1" thickBot="1" x14ac:dyDescent="0.25">
      <c r="A35" s="78">
        <v>30</v>
      </c>
      <c r="B35" s="116"/>
      <c r="C35" s="62"/>
      <c r="D35" s="62"/>
      <c r="E35" s="63"/>
      <c r="F35" s="64"/>
      <c r="G35" s="33"/>
      <c r="H35" s="38"/>
      <c r="I35" s="41"/>
      <c r="J35" s="13">
        <f>所属データ!$A$18</f>
        <v>100100</v>
      </c>
      <c r="K35" s="13" t="str">
        <f t="shared" si="0"/>
        <v/>
      </c>
      <c r="X35" s="40"/>
    </row>
    <row r="36" spans="1:24" ht="14.25" customHeight="1" x14ac:dyDescent="0.2">
      <c r="A36" s="76">
        <v>31</v>
      </c>
      <c r="B36" s="115"/>
      <c r="C36" s="59"/>
      <c r="D36" s="59"/>
      <c r="E36" s="60"/>
      <c r="F36" s="61"/>
      <c r="G36" s="32"/>
      <c r="H36" s="37"/>
      <c r="I36" s="36"/>
      <c r="J36" s="13">
        <f>所属データ!$A$18</f>
        <v>100100</v>
      </c>
      <c r="K36" s="13" t="str">
        <f t="shared" si="0"/>
        <v/>
      </c>
      <c r="X36" s="40"/>
    </row>
    <row r="37" spans="1:24" ht="14.25" customHeight="1" x14ac:dyDescent="0.2">
      <c r="A37" s="77">
        <v>32</v>
      </c>
      <c r="B37" s="115"/>
      <c r="C37" s="59"/>
      <c r="D37" s="59"/>
      <c r="E37" s="60"/>
      <c r="F37" s="61"/>
      <c r="G37" s="32"/>
      <c r="H37" s="37"/>
      <c r="I37" s="36"/>
      <c r="J37" s="13">
        <f>所属データ!$A$18</f>
        <v>100100</v>
      </c>
      <c r="K37" s="13" t="str">
        <f t="shared" si="0"/>
        <v/>
      </c>
      <c r="X37" s="40"/>
    </row>
    <row r="38" spans="1:24" ht="14.25" customHeight="1" x14ac:dyDescent="0.2">
      <c r="A38" s="77">
        <v>33</v>
      </c>
      <c r="B38" s="115"/>
      <c r="C38" s="59"/>
      <c r="D38" s="59"/>
      <c r="E38" s="60"/>
      <c r="F38" s="61"/>
      <c r="G38" s="32"/>
      <c r="H38" s="37"/>
      <c r="I38" s="36"/>
      <c r="J38" s="13">
        <f>所属データ!$A$18</f>
        <v>100100</v>
      </c>
      <c r="K38" s="13" t="str">
        <f t="shared" si="0"/>
        <v/>
      </c>
      <c r="X38" s="40"/>
    </row>
    <row r="39" spans="1:24" ht="14.25" customHeight="1" x14ac:dyDescent="0.2">
      <c r="A39" s="77">
        <v>34</v>
      </c>
      <c r="B39" s="115"/>
      <c r="C39" s="59"/>
      <c r="D39" s="59"/>
      <c r="E39" s="60"/>
      <c r="F39" s="61"/>
      <c r="G39" s="32"/>
      <c r="H39" s="37"/>
      <c r="I39" s="36"/>
      <c r="J39" s="13">
        <f>所属データ!$A$18</f>
        <v>100100</v>
      </c>
      <c r="K39" s="13" t="str">
        <f t="shared" si="0"/>
        <v/>
      </c>
      <c r="X39" s="40"/>
    </row>
    <row r="40" spans="1:24" ht="14.25" customHeight="1" thickBot="1" x14ac:dyDescent="0.25">
      <c r="A40" s="78">
        <v>35</v>
      </c>
      <c r="B40" s="116"/>
      <c r="C40" s="62"/>
      <c r="D40" s="62"/>
      <c r="E40" s="63"/>
      <c r="F40" s="64"/>
      <c r="G40" s="33"/>
      <c r="H40" s="38"/>
      <c r="I40" s="41"/>
      <c r="J40" s="13">
        <f>所属データ!$A$18</f>
        <v>100100</v>
      </c>
      <c r="K40" s="13" t="str">
        <f t="shared" si="0"/>
        <v/>
      </c>
      <c r="X40" s="40"/>
    </row>
    <row r="41" spans="1:24" ht="14.25" customHeight="1" x14ac:dyDescent="0.2">
      <c r="A41" s="76">
        <v>36</v>
      </c>
      <c r="B41" s="115"/>
      <c r="C41" s="59"/>
      <c r="D41" s="59"/>
      <c r="E41" s="60"/>
      <c r="F41" s="61"/>
      <c r="G41" s="32"/>
      <c r="H41" s="37"/>
      <c r="I41" s="36"/>
      <c r="J41" s="13">
        <f>所属データ!$A$18</f>
        <v>100100</v>
      </c>
      <c r="K41" s="13" t="str">
        <f t="shared" si="0"/>
        <v/>
      </c>
      <c r="X41" s="40"/>
    </row>
    <row r="42" spans="1:24" ht="14.25" customHeight="1" x14ac:dyDescent="0.2">
      <c r="A42" s="77">
        <v>37</v>
      </c>
      <c r="B42" s="115"/>
      <c r="C42" s="59"/>
      <c r="D42" s="59"/>
      <c r="E42" s="60"/>
      <c r="F42" s="61"/>
      <c r="G42" s="32"/>
      <c r="H42" s="37"/>
      <c r="I42" s="36"/>
      <c r="J42" s="13">
        <f>所属データ!$A$18</f>
        <v>100100</v>
      </c>
      <c r="K42" s="13" t="str">
        <f t="shared" si="0"/>
        <v/>
      </c>
      <c r="X42" s="40"/>
    </row>
    <row r="43" spans="1:24" ht="14.25" customHeight="1" x14ac:dyDescent="0.2">
      <c r="A43" s="77">
        <v>38</v>
      </c>
      <c r="B43" s="115"/>
      <c r="C43" s="59"/>
      <c r="D43" s="59"/>
      <c r="E43" s="60"/>
      <c r="F43" s="61"/>
      <c r="G43" s="32"/>
      <c r="H43" s="37"/>
      <c r="I43" s="36"/>
      <c r="J43" s="13">
        <f>所属データ!$A$18</f>
        <v>100100</v>
      </c>
      <c r="K43" s="13" t="str">
        <f t="shared" si="0"/>
        <v/>
      </c>
      <c r="X43" s="40"/>
    </row>
    <row r="44" spans="1:24" ht="14.25" customHeight="1" x14ac:dyDescent="0.2">
      <c r="A44" s="77">
        <v>39</v>
      </c>
      <c r="B44" s="115"/>
      <c r="C44" s="59"/>
      <c r="D44" s="59"/>
      <c r="E44" s="60"/>
      <c r="F44" s="61"/>
      <c r="G44" s="32"/>
      <c r="H44" s="37"/>
      <c r="I44" s="36"/>
      <c r="J44" s="13">
        <f>所属データ!$A$18</f>
        <v>100100</v>
      </c>
      <c r="K44" s="13" t="str">
        <f t="shared" si="0"/>
        <v/>
      </c>
      <c r="X44" s="40"/>
    </row>
    <row r="45" spans="1:24" ht="14.25" customHeight="1" thickBot="1" x14ac:dyDescent="0.25">
      <c r="A45" s="78">
        <v>40</v>
      </c>
      <c r="B45" s="116"/>
      <c r="C45" s="62"/>
      <c r="D45" s="62"/>
      <c r="E45" s="63"/>
      <c r="F45" s="64"/>
      <c r="G45" s="33"/>
      <c r="H45" s="38"/>
      <c r="I45" s="41"/>
      <c r="J45" s="13">
        <f>所属データ!$A$18</f>
        <v>100100</v>
      </c>
      <c r="K45" s="13" t="str">
        <f t="shared" si="0"/>
        <v/>
      </c>
      <c r="X45" s="40"/>
    </row>
    <row r="46" spans="1:24" x14ac:dyDescent="0.2">
      <c r="C46" s="144"/>
      <c r="D46" s="144"/>
      <c r="E46" s="144"/>
      <c r="F46" s="144"/>
      <c r="G46" s="144"/>
      <c r="H46" s="144"/>
      <c r="I46" s="144"/>
    </row>
    <row r="48" spans="1:24" hidden="1" x14ac:dyDescent="0.2">
      <c r="C48" s="13" t="s">
        <v>29</v>
      </c>
      <c r="F48" s="121"/>
    </row>
    <row r="49" spans="3:7" hidden="1" x14ac:dyDescent="0.2">
      <c r="C49" s="13" t="s">
        <v>28</v>
      </c>
      <c r="F49" s="13" t="s">
        <v>61</v>
      </c>
      <c r="G49" s="83"/>
    </row>
    <row r="50" spans="3:7" hidden="1" x14ac:dyDescent="0.2">
      <c r="C50" s="13" t="s">
        <v>38</v>
      </c>
      <c r="E50" s="15"/>
      <c r="F50" s="13" t="s">
        <v>62</v>
      </c>
      <c r="G50" s="82"/>
    </row>
    <row r="51" spans="3:7" hidden="1" x14ac:dyDescent="0.2">
      <c r="C51" s="13" t="s">
        <v>39</v>
      </c>
      <c r="E51" s="15"/>
      <c r="F51" s="13" t="s">
        <v>63</v>
      </c>
      <c r="G51" s="82"/>
    </row>
    <row r="52" spans="3:7" hidden="1" x14ac:dyDescent="0.2">
      <c r="C52" s="13" t="s">
        <v>48</v>
      </c>
      <c r="E52" s="15"/>
      <c r="F52" s="13" t="s">
        <v>65</v>
      </c>
      <c r="G52" s="82"/>
    </row>
    <row r="53" spans="3:7" hidden="1" x14ac:dyDescent="0.2">
      <c r="C53" s="13" t="s">
        <v>49</v>
      </c>
      <c r="E53" s="15"/>
      <c r="F53" s="13" t="s">
        <v>64</v>
      </c>
      <c r="G53" s="82"/>
    </row>
    <row r="54" spans="3:7" hidden="1" x14ac:dyDescent="0.2">
      <c r="C54" s="13" t="s">
        <v>55</v>
      </c>
      <c r="E54" s="15"/>
      <c r="F54" s="13" t="s">
        <v>66</v>
      </c>
      <c r="G54" s="82"/>
    </row>
    <row r="55" spans="3:7" hidden="1" x14ac:dyDescent="0.2">
      <c r="C55" s="13" t="s">
        <v>56</v>
      </c>
      <c r="E55" s="15"/>
      <c r="F55" s="13" t="s">
        <v>67</v>
      </c>
      <c r="G55" s="82"/>
    </row>
    <row r="56" spans="3:7" hidden="1" x14ac:dyDescent="0.2">
      <c r="C56" s="13" t="s">
        <v>57</v>
      </c>
      <c r="E56" s="15"/>
      <c r="F56" s="13" t="s">
        <v>68</v>
      </c>
      <c r="G56" s="82"/>
    </row>
    <row r="57" spans="3:7" hidden="1" x14ac:dyDescent="0.2">
      <c r="C57" s="13" t="s">
        <v>58</v>
      </c>
      <c r="E57" s="15"/>
      <c r="G57" s="82"/>
    </row>
    <row r="58" spans="3:7" hidden="1" x14ac:dyDescent="0.2">
      <c r="C58" s="13" t="s">
        <v>59</v>
      </c>
      <c r="D58" s="15"/>
      <c r="E58" s="15"/>
      <c r="G58" s="82"/>
    </row>
    <row r="59" spans="3:7" hidden="1" x14ac:dyDescent="0.2">
      <c r="C59" s="13" t="s">
        <v>60</v>
      </c>
      <c r="E59" s="15"/>
      <c r="G59" s="82"/>
    </row>
    <row r="60" spans="3:7" x14ac:dyDescent="0.2">
      <c r="E60" s="15"/>
      <c r="G60" s="82"/>
    </row>
    <row r="61" spans="3:7" x14ac:dyDescent="0.2">
      <c r="E61" s="15"/>
      <c r="G61" s="82"/>
    </row>
    <row r="62" spans="3:7" x14ac:dyDescent="0.2">
      <c r="E62" s="15"/>
      <c r="G62" s="82"/>
    </row>
    <row r="63" spans="3:7" x14ac:dyDescent="0.2">
      <c r="E63" s="15"/>
      <c r="G63" s="82"/>
    </row>
    <row r="64" spans="3:7" x14ac:dyDescent="0.2">
      <c r="E64" s="15"/>
      <c r="G64" s="82"/>
    </row>
    <row r="65" spans="4:7" x14ac:dyDescent="0.2">
      <c r="E65" s="15"/>
      <c r="G65" s="82"/>
    </row>
    <row r="66" spans="4:7" x14ac:dyDescent="0.2">
      <c r="E66" s="15"/>
      <c r="G66" s="82"/>
    </row>
    <row r="67" spans="4:7" x14ac:dyDescent="0.2">
      <c r="E67" s="15"/>
      <c r="G67" s="82"/>
    </row>
    <row r="68" spans="4:7" x14ac:dyDescent="0.2">
      <c r="E68" s="15"/>
      <c r="G68" s="82"/>
    </row>
    <row r="69" spans="4:7" x14ac:dyDescent="0.2">
      <c r="E69" s="15"/>
      <c r="G69" s="82"/>
    </row>
    <row r="70" spans="4:7" x14ac:dyDescent="0.2">
      <c r="E70" s="15"/>
      <c r="G70" s="82"/>
    </row>
    <row r="71" spans="4:7" x14ac:dyDescent="0.2">
      <c r="E71" s="15"/>
      <c r="G71" s="82"/>
    </row>
    <row r="72" spans="4:7" x14ac:dyDescent="0.2">
      <c r="E72" s="15"/>
      <c r="G72" s="82"/>
    </row>
    <row r="73" spans="4:7" x14ac:dyDescent="0.2">
      <c r="E73" s="15"/>
      <c r="G73" s="82"/>
    </row>
    <row r="74" spans="4:7" x14ac:dyDescent="0.2">
      <c r="D74" s="15"/>
      <c r="E74" s="15"/>
    </row>
  </sheetData>
  <sheetProtection algorithmName="SHA-512" hashValue="EkaL5e8pJA6gIaUQIzjc822LCIUpV1B9e7BPs5giOo88So6DQU9Qr2AXz89fppst3YXRcOggnvF965CLe5+MEw==" saltValue="GeOCGH4qcZqtvNJkT1n49Q==" spinCount="100000" sheet="1" selectLockedCells="1"/>
  <mergeCells count="12">
    <mergeCell ref="C46:I46"/>
    <mergeCell ref="A4:A5"/>
    <mergeCell ref="G1:I1"/>
    <mergeCell ref="G2:I2"/>
    <mergeCell ref="D1:F2"/>
    <mergeCell ref="G4:H4"/>
    <mergeCell ref="E4:E5"/>
    <mergeCell ref="F4:F5"/>
    <mergeCell ref="B4:B5"/>
    <mergeCell ref="A1:C2"/>
    <mergeCell ref="A3:D3"/>
    <mergeCell ref="G3:H3"/>
  </mergeCells>
  <phoneticPr fontId="3"/>
  <dataValidations xWindow="507" yWindow="139" count="6">
    <dataValidation type="whole" imeMode="off" allowBlank="1" showErrorMessage="1" error="ﾄﾗｯｸ種目は1/100秒、ﾌｨｰﾙﾄﾞは1cm単位まで入力してください。　：　や　．　は自動で入力されますので数字のみを入力してください。_x000a_" sqref="I5" xr:uid="{00000000-0002-0000-0100-000000000000}">
      <formula1>2000</formula1>
      <formula2>70000</formula2>
    </dataValidation>
    <dataValidation type="list" allowBlank="1" showErrorMessage="1" sqref="G6:G45" xr:uid="{00000000-0002-0000-0100-000001000000}">
      <formula1>$C$50:$C$59</formula1>
    </dataValidation>
    <dataValidation type="list" allowBlank="1" showErrorMessage="1" error="エントリーの場合は○をリストから選択してください。" sqref="I6:I45" xr:uid="{00000000-0002-0000-0100-000002000000}">
      <formula1>$J$3</formula1>
    </dataValidation>
    <dataValidation type="list" operator="greaterThan" allowBlank="1" showInputMessage="1" showErrorMessage="1" error="S年.月.日の型で入力してください。　例）　S62.5.13" sqref="F6:F45" xr:uid="{00000000-0002-0000-0100-000003000000}">
      <formula1>$F$48:$F$56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" xr:uid="{00000000-0002-0000-0100-000004000000}">
      <formula1>100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45" xr:uid="{00000000-0002-0000-0100-000005000000}">
      <formula1>100</formula1>
      <formula2>600000</formula2>
    </dataValidation>
  </dataValidations>
  <pageMargins left="0.59055118110236227" right="0.19685039370078741" top="0.70866141732283472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66"/>
  <sheetViews>
    <sheetView showGridLines="0" zoomScaleNormal="100" workbookViewId="0">
      <selection activeCell="B18" sqref="B18"/>
    </sheetView>
  </sheetViews>
  <sheetFormatPr defaultColWidth="9" defaultRowHeight="13" x14ac:dyDescent="0.2"/>
  <cols>
    <col min="1" max="1" width="2.6328125" style="13" customWidth="1"/>
    <col min="2" max="2" width="8.08984375" style="13" customWidth="1"/>
    <col min="3" max="4" width="13.6328125" style="13" customWidth="1"/>
    <col min="5" max="5" width="4.453125" style="13" customWidth="1"/>
    <col min="6" max="6" width="10" style="13" customWidth="1"/>
    <col min="7" max="9" width="10.90625" style="13" customWidth="1"/>
    <col min="10" max="10" width="9" style="13" hidden="1" customWidth="1"/>
    <col min="11" max="11" width="10.453125" style="13" hidden="1" customWidth="1"/>
    <col min="12" max="12" width="8.08984375" style="13" hidden="1" customWidth="1"/>
    <col min="13" max="14" width="8.6328125" style="13" hidden="1" customWidth="1"/>
    <col min="15" max="15" width="11.08984375" style="13" hidden="1" customWidth="1"/>
    <col min="16" max="16" width="10" style="13" hidden="1" customWidth="1"/>
    <col min="17" max="17" width="11" style="13" hidden="1" customWidth="1"/>
    <col min="18" max="18" width="7.90625" style="13" customWidth="1"/>
    <col min="19" max="20" width="10.08984375" style="13" customWidth="1"/>
    <col min="21" max="21" width="0.26953125" style="13" customWidth="1"/>
    <col min="22" max="24" width="10.08984375" style="13" customWidth="1"/>
    <col min="25" max="25" width="9" style="13"/>
    <col min="26" max="26" width="10" style="13" customWidth="1"/>
    <col min="27" max="16384" width="9" style="13"/>
  </cols>
  <sheetData>
    <row r="1" spans="1:24" ht="14.25" customHeight="1" x14ac:dyDescent="0.2">
      <c r="A1" s="167" t="s">
        <v>52</v>
      </c>
      <c r="B1" s="168"/>
      <c r="C1" s="169"/>
      <c r="D1" s="174" t="s">
        <v>74</v>
      </c>
      <c r="E1" s="175"/>
      <c r="F1" s="175"/>
      <c r="G1" s="147" t="str">
        <f>"ﾁｰﾑ名："&amp;所属データ!$C$3</f>
        <v>ﾁｰﾑ名：</v>
      </c>
      <c r="H1" s="147"/>
      <c r="I1" s="147"/>
      <c r="J1" s="34"/>
      <c r="L1" s="87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25" customHeight="1" thickBot="1" x14ac:dyDescent="0.25">
      <c r="A2" s="170"/>
      <c r="B2" s="171"/>
      <c r="C2" s="172"/>
      <c r="D2" s="176"/>
      <c r="E2" s="175"/>
      <c r="F2" s="175"/>
      <c r="G2" s="148" t="str">
        <f>"監督名："&amp;所属データ!$C$7</f>
        <v>監督名：</v>
      </c>
      <c r="H2" s="148"/>
      <c r="I2" s="148"/>
      <c r="J2" s="86" t="str">
        <f>IF(COUNTA(I6:I45)&gt;6,"ﾘﾚｰ人数ｵｰﾊﾞｰ","")</f>
        <v/>
      </c>
    </row>
    <row r="3" spans="1:24" ht="14.25" customHeight="1" thickBot="1" x14ac:dyDescent="0.25">
      <c r="A3" s="173"/>
      <c r="B3" s="173"/>
      <c r="C3" s="173"/>
      <c r="D3" s="173"/>
      <c r="G3" s="178" t="str">
        <f>IF(COUNTA(I6:I45)&gt;3,"リレーエントリーオーバー","")</f>
        <v/>
      </c>
      <c r="H3" s="178" t="str">
        <f>IF(COUNTA(H8:H52)&gt;6,"ｴﾝﾄﾘｰｵｰﾊﾞｰ","")</f>
        <v/>
      </c>
      <c r="I3" s="107"/>
      <c r="J3" s="13" t="s">
        <v>10</v>
      </c>
      <c r="K3" s="16" t="s">
        <v>3</v>
      </c>
      <c r="L3" s="16" t="s">
        <v>4</v>
      </c>
      <c r="M3" s="16" t="s">
        <v>5</v>
      </c>
      <c r="N3" s="16" t="s">
        <v>6</v>
      </c>
      <c r="O3" s="16" t="s">
        <v>7</v>
      </c>
      <c r="P3" s="16" t="s">
        <v>8</v>
      </c>
      <c r="Q3" s="16" t="s">
        <v>9</v>
      </c>
      <c r="R3" s="16"/>
      <c r="S3" s="16"/>
      <c r="T3" s="16"/>
      <c r="X3" s="16"/>
    </row>
    <row r="4" spans="1:24" ht="12" customHeight="1" x14ac:dyDescent="0.2">
      <c r="A4" s="181" t="s">
        <v>11</v>
      </c>
      <c r="B4" s="187" t="s">
        <v>51</v>
      </c>
      <c r="C4" s="46" t="s">
        <v>14</v>
      </c>
      <c r="D4" s="46" t="s">
        <v>13</v>
      </c>
      <c r="E4" s="185" t="s">
        <v>18</v>
      </c>
      <c r="F4" s="189" t="s">
        <v>54</v>
      </c>
      <c r="G4" s="183" t="s">
        <v>33</v>
      </c>
      <c r="H4" s="184"/>
      <c r="I4" s="179" t="s">
        <v>43</v>
      </c>
      <c r="J4" s="13">
        <f>IF(SUM(K6:K45)&gt;0,1,0)</f>
        <v>0</v>
      </c>
      <c r="K4" s="13">
        <f>所属データ!A18</f>
        <v>100100</v>
      </c>
      <c r="L4" s="13">
        <f>所属データ!C3</f>
        <v>0</v>
      </c>
      <c r="O4" s="13" t="str">
        <f>IF(ISERROR(SMALL($K$6:$K$45,1)),"",SMALL($K$6:$K$45,1))</f>
        <v/>
      </c>
      <c r="P4" s="13" t="str">
        <f>IF(ISERROR(SMALL($K$6:$K$45,2)),"",SMALL($K$6:$K$45,2))</f>
        <v/>
      </c>
      <c r="Q4" s="13" t="str">
        <f>IF(ISERROR(SMALL($K$6:$K$45,3)),"",SMALL($K$6:$K$45,3))</f>
        <v/>
      </c>
      <c r="X4" s="17"/>
    </row>
    <row r="5" spans="1:24" ht="13.5" customHeight="1" thickBot="1" x14ac:dyDescent="0.25">
      <c r="A5" s="182"/>
      <c r="B5" s="188"/>
      <c r="C5" s="47" t="s">
        <v>17</v>
      </c>
      <c r="D5" s="47" t="s">
        <v>17</v>
      </c>
      <c r="E5" s="186"/>
      <c r="F5" s="190"/>
      <c r="G5" s="48" t="s">
        <v>20</v>
      </c>
      <c r="H5" s="49" t="s">
        <v>21</v>
      </c>
      <c r="I5" s="180"/>
      <c r="J5" s="28">
        <f>COUNTA(C6:C45)</f>
        <v>0</v>
      </c>
    </row>
    <row r="6" spans="1:24" ht="14.25" customHeight="1" x14ac:dyDescent="0.2">
      <c r="A6" s="79">
        <v>1</v>
      </c>
      <c r="B6" s="117"/>
      <c r="C6" s="104"/>
      <c r="D6" s="120"/>
      <c r="E6" s="66"/>
      <c r="F6" s="67"/>
      <c r="G6" s="50"/>
      <c r="H6" s="51"/>
      <c r="I6" s="56"/>
      <c r="J6" s="13">
        <f>所属データ!$A$18</f>
        <v>100100</v>
      </c>
      <c r="K6" s="13" t="str">
        <f>IF(I6="","",J6*1000+20000+A6)</f>
        <v/>
      </c>
      <c r="X6" s="40"/>
    </row>
    <row r="7" spans="1:24" ht="14.25" customHeight="1" x14ac:dyDescent="0.2">
      <c r="A7" s="80">
        <v>2</v>
      </c>
      <c r="B7" s="117"/>
      <c r="C7" s="106"/>
      <c r="D7" s="106"/>
      <c r="E7" s="69"/>
      <c r="F7" s="70"/>
      <c r="G7" s="52"/>
      <c r="H7" s="53"/>
      <c r="I7" s="57"/>
      <c r="J7" s="13">
        <f>所属データ!$A$18</f>
        <v>100100</v>
      </c>
      <c r="K7" s="13" t="str">
        <f t="shared" ref="K7:K45" si="0">IF(I7="","",J7*1000+20000+A7)</f>
        <v/>
      </c>
      <c r="X7" s="40"/>
    </row>
    <row r="8" spans="1:24" ht="14.25" customHeight="1" x14ac:dyDescent="0.2">
      <c r="A8" s="80">
        <v>3</v>
      </c>
      <c r="B8" s="117"/>
      <c r="C8" s="106"/>
      <c r="D8" s="106"/>
      <c r="E8" s="69"/>
      <c r="F8" s="70"/>
      <c r="G8" s="52"/>
      <c r="H8" s="53"/>
      <c r="I8" s="57"/>
      <c r="J8" s="13">
        <f>所属データ!$A$18</f>
        <v>100100</v>
      </c>
      <c r="K8" s="13" t="str">
        <f t="shared" si="0"/>
        <v/>
      </c>
      <c r="X8" s="40"/>
    </row>
    <row r="9" spans="1:24" ht="14.25" customHeight="1" x14ac:dyDescent="0.2">
      <c r="A9" s="80">
        <v>4</v>
      </c>
      <c r="B9" s="117"/>
      <c r="C9" s="106"/>
      <c r="D9" s="68"/>
      <c r="E9" s="69"/>
      <c r="F9" s="70"/>
      <c r="G9" s="52"/>
      <c r="H9" s="53"/>
      <c r="I9" s="57"/>
      <c r="J9" s="13">
        <f>所属データ!$A$18</f>
        <v>100100</v>
      </c>
      <c r="K9" s="13" t="str">
        <f t="shared" si="0"/>
        <v/>
      </c>
      <c r="X9" s="40"/>
    </row>
    <row r="10" spans="1:24" ht="14.25" customHeight="1" thickBot="1" x14ac:dyDescent="0.25">
      <c r="A10" s="81">
        <v>5</v>
      </c>
      <c r="B10" s="118"/>
      <c r="C10" s="71"/>
      <c r="D10" s="71"/>
      <c r="E10" s="72"/>
      <c r="F10" s="73"/>
      <c r="G10" s="54"/>
      <c r="H10" s="55"/>
      <c r="I10" s="58"/>
      <c r="J10" s="13">
        <f>所属データ!$A$18</f>
        <v>100100</v>
      </c>
      <c r="K10" s="13" t="str">
        <f t="shared" si="0"/>
        <v/>
      </c>
      <c r="X10" s="40"/>
    </row>
    <row r="11" spans="1:24" ht="14.25" customHeight="1" x14ac:dyDescent="0.2">
      <c r="A11" s="79">
        <v>6</v>
      </c>
      <c r="B11" s="119"/>
      <c r="C11" s="65"/>
      <c r="D11" s="65"/>
      <c r="E11" s="66"/>
      <c r="F11" s="67"/>
      <c r="G11" s="50"/>
      <c r="H11" s="51"/>
      <c r="I11" s="56"/>
      <c r="J11" s="13">
        <f>所属データ!$A$18</f>
        <v>100100</v>
      </c>
      <c r="K11" s="13" t="str">
        <f t="shared" si="0"/>
        <v/>
      </c>
      <c r="X11" s="40"/>
    </row>
    <row r="12" spans="1:24" ht="14.25" customHeight="1" x14ac:dyDescent="0.2">
      <c r="A12" s="80">
        <v>7</v>
      </c>
      <c r="B12" s="117"/>
      <c r="C12" s="68"/>
      <c r="D12" s="68"/>
      <c r="E12" s="69"/>
      <c r="F12" s="70"/>
      <c r="G12" s="52"/>
      <c r="H12" s="53"/>
      <c r="I12" s="57"/>
      <c r="J12" s="13">
        <f>所属データ!$A$18</f>
        <v>100100</v>
      </c>
      <c r="K12" s="13" t="str">
        <f t="shared" si="0"/>
        <v/>
      </c>
      <c r="X12" s="40"/>
    </row>
    <row r="13" spans="1:24" ht="14.25" customHeight="1" x14ac:dyDescent="0.2">
      <c r="A13" s="80">
        <v>8</v>
      </c>
      <c r="B13" s="117"/>
      <c r="C13" s="68"/>
      <c r="D13" s="68"/>
      <c r="E13" s="69"/>
      <c r="F13" s="70"/>
      <c r="G13" s="52"/>
      <c r="H13" s="53"/>
      <c r="I13" s="57"/>
      <c r="J13" s="13">
        <f>所属データ!$A$18</f>
        <v>100100</v>
      </c>
      <c r="K13" s="13" t="str">
        <f t="shared" si="0"/>
        <v/>
      </c>
      <c r="X13" s="40"/>
    </row>
    <row r="14" spans="1:24" ht="14.25" customHeight="1" x14ac:dyDescent="0.2">
      <c r="A14" s="80">
        <v>9</v>
      </c>
      <c r="B14" s="117"/>
      <c r="C14" s="68"/>
      <c r="D14" s="68"/>
      <c r="E14" s="69"/>
      <c r="F14" s="70"/>
      <c r="G14" s="52"/>
      <c r="H14" s="53"/>
      <c r="I14" s="57"/>
      <c r="J14" s="13">
        <f>所属データ!$A$18</f>
        <v>100100</v>
      </c>
      <c r="K14" s="13" t="str">
        <f t="shared" si="0"/>
        <v/>
      </c>
      <c r="X14" s="40"/>
    </row>
    <row r="15" spans="1:24" ht="14.25" customHeight="1" thickBot="1" x14ac:dyDescent="0.25">
      <c r="A15" s="81">
        <v>10</v>
      </c>
      <c r="B15" s="118"/>
      <c r="C15" s="71"/>
      <c r="D15" s="71"/>
      <c r="E15" s="72"/>
      <c r="F15" s="73"/>
      <c r="G15" s="54"/>
      <c r="H15" s="55"/>
      <c r="I15" s="58"/>
      <c r="J15" s="13">
        <f>所属データ!$A$18</f>
        <v>100100</v>
      </c>
      <c r="K15" s="13" t="str">
        <f t="shared" si="0"/>
        <v/>
      </c>
      <c r="X15" s="40"/>
    </row>
    <row r="16" spans="1:24" ht="14.25" customHeight="1" x14ac:dyDescent="0.2">
      <c r="A16" s="79">
        <v>11</v>
      </c>
      <c r="B16" s="119"/>
      <c r="C16" s="65"/>
      <c r="D16" s="65"/>
      <c r="E16" s="66"/>
      <c r="F16" s="67"/>
      <c r="G16" s="50"/>
      <c r="H16" s="51"/>
      <c r="I16" s="56"/>
      <c r="J16" s="13">
        <f>所属データ!$A$18</f>
        <v>100100</v>
      </c>
      <c r="K16" s="13" t="str">
        <f t="shared" si="0"/>
        <v/>
      </c>
      <c r="X16" s="40"/>
    </row>
    <row r="17" spans="1:24" ht="14.25" customHeight="1" x14ac:dyDescent="0.2">
      <c r="A17" s="80">
        <v>12</v>
      </c>
      <c r="B17" s="117"/>
      <c r="C17" s="68"/>
      <c r="D17" s="68"/>
      <c r="E17" s="69"/>
      <c r="F17" s="70"/>
      <c r="G17" s="52"/>
      <c r="H17" s="53"/>
      <c r="I17" s="57"/>
      <c r="J17" s="13">
        <f>所属データ!$A$18</f>
        <v>100100</v>
      </c>
      <c r="K17" s="13" t="str">
        <f t="shared" si="0"/>
        <v/>
      </c>
      <c r="X17" s="40"/>
    </row>
    <row r="18" spans="1:24" ht="14.25" customHeight="1" x14ac:dyDescent="0.2">
      <c r="A18" s="80">
        <v>13</v>
      </c>
      <c r="B18" s="117"/>
      <c r="C18" s="68"/>
      <c r="D18" s="68"/>
      <c r="E18" s="69"/>
      <c r="F18" s="70"/>
      <c r="G18" s="52"/>
      <c r="H18" s="53"/>
      <c r="I18" s="57"/>
      <c r="J18" s="13">
        <f>所属データ!$A$18</f>
        <v>100100</v>
      </c>
      <c r="K18" s="13" t="str">
        <f t="shared" si="0"/>
        <v/>
      </c>
      <c r="X18" s="40"/>
    </row>
    <row r="19" spans="1:24" ht="14.25" customHeight="1" x14ac:dyDescent="0.2">
      <c r="A19" s="80">
        <v>14</v>
      </c>
      <c r="B19" s="117"/>
      <c r="C19" s="68"/>
      <c r="D19" s="68"/>
      <c r="E19" s="69"/>
      <c r="F19" s="70"/>
      <c r="G19" s="52"/>
      <c r="H19" s="53"/>
      <c r="I19" s="57"/>
      <c r="J19" s="13">
        <f>所属データ!$A$18</f>
        <v>100100</v>
      </c>
      <c r="K19" s="13" t="str">
        <f t="shared" si="0"/>
        <v/>
      </c>
      <c r="X19" s="40"/>
    </row>
    <row r="20" spans="1:24" ht="14.25" customHeight="1" thickBot="1" x14ac:dyDescent="0.25">
      <c r="A20" s="81">
        <v>15</v>
      </c>
      <c r="B20" s="118"/>
      <c r="C20" s="71"/>
      <c r="D20" s="71"/>
      <c r="E20" s="72"/>
      <c r="F20" s="73"/>
      <c r="G20" s="54"/>
      <c r="H20" s="55"/>
      <c r="I20" s="58"/>
      <c r="J20" s="13">
        <f>所属データ!$A$18</f>
        <v>100100</v>
      </c>
      <c r="K20" s="13" t="str">
        <f t="shared" si="0"/>
        <v/>
      </c>
      <c r="X20" s="40"/>
    </row>
    <row r="21" spans="1:24" ht="14.25" customHeight="1" x14ac:dyDescent="0.2">
      <c r="A21" s="79">
        <v>16</v>
      </c>
      <c r="B21" s="119"/>
      <c r="C21" s="65"/>
      <c r="D21" s="65"/>
      <c r="E21" s="66"/>
      <c r="F21" s="67"/>
      <c r="G21" s="50"/>
      <c r="H21" s="51"/>
      <c r="I21" s="56"/>
      <c r="J21" s="13">
        <f>所属データ!$A$18</f>
        <v>100100</v>
      </c>
      <c r="K21" s="13" t="str">
        <f t="shared" si="0"/>
        <v/>
      </c>
      <c r="X21" s="40"/>
    </row>
    <row r="22" spans="1:24" ht="14.25" customHeight="1" x14ac:dyDescent="0.2">
      <c r="A22" s="80">
        <v>17</v>
      </c>
      <c r="B22" s="117"/>
      <c r="C22" s="68"/>
      <c r="D22" s="68"/>
      <c r="E22" s="69"/>
      <c r="F22" s="70"/>
      <c r="G22" s="52"/>
      <c r="H22" s="53"/>
      <c r="I22" s="57"/>
      <c r="J22" s="13">
        <f>所属データ!$A$18</f>
        <v>100100</v>
      </c>
      <c r="K22" s="13" t="str">
        <f t="shared" si="0"/>
        <v/>
      </c>
      <c r="X22" s="40"/>
    </row>
    <row r="23" spans="1:24" ht="14.25" customHeight="1" x14ac:dyDescent="0.2">
      <c r="A23" s="80">
        <v>18</v>
      </c>
      <c r="B23" s="117"/>
      <c r="C23" s="68"/>
      <c r="D23" s="68"/>
      <c r="E23" s="69"/>
      <c r="F23" s="70"/>
      <c r="G23" s="52"/>
      <c r="H23" s="53"/>
      <c r="I23" s="57"/>
      <c r="J23" s="13">
        <f>所属データ!$A$18</f>
        <v>100100</v>
      </c>
      <c r="K23" s="13" t="str">
        <f t="shared" si="0"/>
        <v/>
      </c>
      <c r="X23" s="40"/>
    </row>
    <row r="24" spans="1:24" ht="14.25" customHeight="1" x14ac:dyDescent="0.2">
      <c r="A24" s="80">
        <v>19</v>
      </c>
      <c r="B24" s="117"/>
      <c r="C24" s="68"/>
      <c r="D24" s="68"/>
      <c r="E24" s="69"/>
      <c r="F24" s="70"/>
      <c r="G24" s="52"/>
      <c r="H24" s="53"/>
      <c r="I24" s="57"/>
      <c r="J24" s="13">
        <f>所属データ!$A$18</f>
        <v>100100</v>
      </c>
      <c r="K24" s="13" t="str">
        <f t="shared" si="0"/>
        <v/>
      </c>
      <c r="X24" s="40"/>
    </row>
    <row r="25" spans="1:24" ht="14.25" customHeight="1" thickBot="1" x14ac:dyDescent="0.25">
      <c r="A25" s="81">
        <v>20</v>
      </c>
      <c r="B25" s="118"/>
      <c r="C25" s="71"/>
      <c r="D25" s="71"/>
      <c r="E25" s="72"/>
      <c r="F25" s="73"/>
      <c r="G25" s="54"/>
      <c r="H25" s="55"/>
      <c r="I25" s="58"/>
      <c r="J25" s="13">
        <f>所属データ!$A$18</f>
        <v>100100</v>
      </c>
      <c r="K25" s="13" t="str">
        <f t="shared" si="0"/>
        <v/>
      </c>
      <c r="X25" s="40"/>
    </row>
    <row r="26" spans="1:24" ht="14.25" customHeight="1" x14ac:dyDescent="0.2">
      <c r="A26" s="79">
        <v>21</v>
      </c>
      <c r="B26" s="119"/>
      <c r="C26" s="65"/>
      <c r="D26" s="65"/>
      <c r="E26" s="66"/>
      <c r="F26" s="67"/>
      <c r="G26" s="50"/>
      <c r="H26" s="51"/>
      <c r="I26" s="56"/>
      <c r="J26" s="13">
        <f>所属データ!$A$18</f>
        <v>100100</v>
      </c>
      <c r="K26" s="13" t="str">
        <f t="shared" si="0"/>
        <v/>
      </c>
      <c r="X26" s="40"/>
    </row>
    <row r="27" spans="1:24" ht="14.25" customHeight="1" x14ac:dyDescent="0.2">
      <c r="A27" s="80">
        <v>22</v>
      </c>
      <c r="B27" s="117"/>
      <c r="C27" s="68"/>
      <c r="D27" s="68"/>
      <c r="E27" s="69"/>
      <c r="F27" s="70"/>
      <c r="G27" s="52"/>
      <c r="H27" s="53"/>
      <c r="I27" s="57"/>
      <c r="J27" s="13">
        <f>所属データ!$A$18</f>
        <v>100100</v>
      </c>
      <c r="K27" s="13" t="str">
        <f t="shared" si="0"/>
        <v/>
      </c>
      <c r="X27" s="40"/>
    </row>
    <row r="28" spans="1:24" ht="14.25" customHeight="1" x14ac:dyDescent="0.2">
      <c r="A28" s="80">
        <v>23</v>
      </c>
      <c r="B28" s="117"/>
      <c r="C28" s="68"/>
      <c r="D28" s="68"/>
      <c r="E28" s="69"/>
      <c r="F28" s="70"/>
      <c r="G28" s="52"/>
      <c r="H28" s="53"/>
      <c r="I28" s="57"/>
      <c r="J28" s="13">
        <f>所属データ!$A$18</f>
        <v>100100</v>
      </c>
      <c r="K28" s="13" t="str">
        <f t="shared" si="0"/>
        <v/>
      </c>
      <c r="X28" s="40"/>
    </row>
    <row r="29" spans="1:24" ht="14.25" customHeight="1" x14ac:dyDescent="0.2">
      <c r="A29" s="80">
        <v>24</v>
      </c>
      <c r="B29" s="117"/>
      <c r="C29" s="68"/>
      <c r="D29" s="68"/>
      <c r="E29" s="69"/>
      <c r="F29" s="70"/>
      <c r="G29" s="52"/>
      <c r="H29" s="53"/>
      <c r="I29" s="57"/>
      <c r="J29" s="13">
        <f>所属データ!$A$18</f>
        <v>100100</v>
      </c>
      <c r="K29" s="13" t="str">
        <f t="shared" si="0"/>
        <v/>
      </c>
      <c r="X29" s="40"/>
    </row>
    <row r="30" spans="1:24" ht="14.25" customHeight="1" thickBot="1" x14ac:dyDescent="0.25">
      <c r="A30" s="81">
        <v>25</v>
      </c>
      <c r="B30" s="118"/>
      <c r="C30" s="71"/>
      <c r="D30" s="71"/>
      <c r="E30" s="72"/>
      <c r="F30" s="73"/>
      <c r="G30" s="54"/>
      <c r="H30" s="55"/>
      <c r="I30" s="58"/>
      <c r="J30" s="13">
        <f>所属データ!$A$18</f>
        <v>100100</v>
      </c>
      <c r="K30" s="13" t="str">
        <f t="shared" si="0"/>
        <v/>
      </c>
      <c r="X30" s="40"/>
    </row>
    <row r="31" spans="1:24" ht="14.25" customHeight="1" x14ac:dyDescent="0.2">
      <c r="A31" s="79">
        <v>26</v>
      </c>
      <c r="B31" s="119"/>
      <c r="C31" s="65"/>
      <c r="D31" s="65"/>
      <c r="E31" s="66"/>
      <c r="F31" s="67"/>
      <c r="G31" s="50"/>
      <c r="H31" s="51"/>
      <c r="I31" s="56"/>
      <c r="J31" s="13">
        <f>所属データ!$A$18</f>
        <v>100100</v>
      </c>
      <c r="K31" s="13" t="str">
        <f t="shared" si="0"/>
        <v/>
      </c>
      <c r="X31" s="40"/>
    </row>
    <row r="32" spans="1:24" ht="14.25" customHeight="1" x14ac:dyDescent="0.2">
      <c r="A32" s="80">
        <v>27</v>
      </c>
      <c r="B32" s="117"/>
      <c r="C32" s="68"/>
      <c r="D32" s="68"/>
      <c r="E32" s="69"/>
      <c r="F32" s="70"/>
      <c r="G32" s="52"/>
      <c r="H32" s="53"/>
      <c r="I32" s="57"/>
      <c r="J32" s="13">
        <f>所属データ!$A$18</f>
        <v>100100</v>
      </c>
      <c r="K32" s="13" t="str">
        <f t="shared" si="0"/>
        <v/>
      </c>
      <c r="X32" s="40"/>
    </row>
    <row r="33" spans="1:24" ht="14.25" customHeight="1" x14ac:dyDescent="0.2">
      <c r="A33" s="80">
        <v>28</v>
      </c>
      <c r="B33" s="117"/>
      <c r="C33" s="68"/>
      <c r="D33" s="68"/>
      <c r="E33" s="69"/>
      <c r="F33" s="70"/>
      <c r="G33" s="52"/>
      <c r="H33" s="53"/>
      <c r="I33" s="57"/>
      <c r="J33" s="13">
        <f>所属データ!$A$18</f>
        <v>100100</v>
      </c>
      <c r="K33" s="13" t="str">
        <f t="shared" si="0"/>
        <v/>
      </c>
      <c r="X33" s="40"/>
    </row>
    <row r="34" spans="1:24" ht="14.25" customHeight="1" x14ac:dyDescent="0.2">
      <c r="A34" s="80">
        <v>29</v>
      </c>
      <c r="B34" s="117"/>
      <c r="C34" s="68"/>
      <c r="D34" s="68"/>
      <c r="E34" s="69"/>
      <c r="F34" s="70"/>
      <c r="G34" s="52"/>
      <c r="H34" s="53"/>
      <c r="I34" s="57"/>
      <c r="J34" s="13">
        <f>所属データ!$A$18</f>
        <v>100100</v>
      </c>
      <c r="K34" s="13" t="str">
        <f t="shared" si="0"/>
        <v/>
      </c>
      <c r="X34" s="40"/>
    </row>
    <row r="35" spans="1:24" ht="14.25" customHeight="1" thickBot="1" x14ac:dyDescent="0.25">
      <c r="A35" s="81">
        <v>30</v>
      </c>
      <c r="B35" s="118"/>
      <c r="C35" s="71"/>
      <c r="D35" s="71"/>
      <c r="E35" s="72"/>
      <c r="F35" s="73"/>
      <c r="G35" s="54"/>
      <c r="H35" s="55"/>
      <c r="I35" s="58"/>
      <c r="J35" s="13">
        <f>所属データ!$A$18</f>
        <v>100100</v>
      </c>
      <c r="K35" s="13" t="str">
        <f t="shared" si="0"/>
        <v/>
      </c>
      <c r="X35" s="40"/>
    </row>
    <row r="36" spans="1:24" ht="14.25" customHeight="1" x14ac:dyDescent="0.2">
      <c r="A36" s="79">
        <v>31</v>
      </c>
      <c r="B36" s="119"/>
      <c r="C36" s="65"/>
      <c r="D36" s="65"/>
      <c r="E36" s="66"/>
      <c r="F36" s="67"/>
      <c r="G36" s="50"/>
      <c r="H36" s="51"/>
      <c r="I36" s="56"/>
      <c r="J36" s="13">
        <f>所属データ!$A$18</f>
        <v>100100</v>
      </c>
      <c r="K36" s="13" t="str">
        <f t="shared" si="0"/>
        <v/>
      </c>
      <c r="X36" s="40"/>
    </row>
    <row r="37" spans="1:24" ht="14.25" customHeight="1" x14ac:dyDescent="0.2">
      <c r="A37" s="80">
        <v>32</v>
      </c>
      <c r="B37" s="117"/>
      <c r="C37" s="68"/>
      <c r="D37" s="68"/>
      <c r="E37" s="69"/>
      <c r="F37" s="70"/>
      <c r="G37" s="52"/>
      <c r="H37" s="53"/>
      <c r="I37" s="57"/>
      <c r="J37" s="13">
        <f>所属データ!$A$18</f>
        <v>100100</v>
      </c>
      <c r="K37" s="13" t="str">
        <f t="shared" si="0"/>
        <v/>
      </c>
      <c r="X37" s="40"/>
    </row>
    <row r="38" spans="1:24" ht="14.25" customHeight="1" x14ac:dyDescent="0.2">
      <c r="A38" s="80">
        <v>33</v>
      </c>
      <c r="B38" s="117"/>
      <c r="C38" s="68"/>
      <c r="D38" s="68"/>
      <c r="E38" s="69"/>
      <c r="F38" s="70"/>
      <c r="G38" s="52"/>
      <c r="H38" s="53"/>
      <c r="I38" s="57"/>
      <c r="J38" s="13">
        <f>所属データ!$A$18</f>
        <v>100100</v>
      </c>
      <c r="K38" s="13" t="str">
        <f t="shared" si="0"/>
        <v/>
      </c>
      <c r="X38" s="40"/>
    </row>
    <row r="39" spans="1:24" ht="14.25" customHeight="1" x14ac:dyDescent="0.2">
      <c r="A39" s="80">
        <v>34</v>
      </c>
      <c r="B39" s="117"/>
      <c r="C39" s="68"/>
      <c r="D39" s="68"/>
      <c r="E39" s="69"/>
      <c r="F39" s="70"/>
      <c r="G39" s="52"/>
      <c r="H39" s="53"/>
      <c r="I39" s="57"/>
      <c r="J39" s="13">
        <f>所属データ!$A$18</f>
        <v>100100</v>
      </c>
      <c r="K39" s="13" t="str">
        <f t="shared" si="0"/>
        <v/>
      </c>
      <c r="X39" s="40"/>
    </row>
    <row r="40" spans="1:24" ht="14.25" customHeight="1" thickBot="1" x14ac:dyDescent="0.25">
      <c r="A40" s="81">
        <v>35</v>
      </c>
      <c r="B40" s="118"/>
      <c r="C40" s="71"/>
      <c r="D40" s="71"/>
      <c r="E40" s="72"/>
      <c r="F40" s="73"/>
      <c r="G40" s="54"/>
      <c r="H40" s="55"/>
      <c r="I40" s="58"/>
      <c r="J40" s="13">
        <f>所属データ!$A$18</f>
        <v>100100</v>
      </c>
      <c r="K40" s="13" t="str">
        <f t="shared" si="0"/>
        <v/>
      </c>
      <c r="X40" s="40"/>
    </row>
    <row r="41" spans="1:24" ht="14.25" customHeight="1" x14ac:dyDescent="0.2">
      <c r="A41" s="79">
        <v>36</v>
      </c>
      <c r="B41" s="119"/>
      <c r="C41" s="65"/>
      <c r="D41" s="65"/>
      <c r="E41" s="66"/>
      <c r="F41" s="67"/>
      <c r="G41" s="50"/>
      <c r="H41" s="51"/>
      <c r="I41" s="56"/>
      <c r="J41" s="13">
        <f>所属データ!$A$18</f>
        <v>100100</v>
      </c>
      <c r="K41" s="13" t="str">
        <f t="shared" si="0"/>
        <v/>
      </c>
      <c r="X41" s="40"/>
    </row>
    <row r="42" spans="1:24" ht="14.25" customHeight="1" x14ac:dyDescent="0.2">
      <c r="A42" s="80">
        <v>37</v>
      </c>
      <c r="B42" s="117"/>
      <c r="C42" s="68"/>
      <c r="D42" s="68"/>
      <c r="E42" s="69"/>
      <c r="F42" s="70"/>
      <c r="G42" s="52"/>
      <c r="H42" s="53"/>
      <c r="I42" s="57"/>
      <c r="J42" s="13">
        <f>所属データ!$A$18</f>
        <v>100100</v>
      </c>
      <c r="K42" s="13" t="str">
        <f t="shared" si="0"/>
        <v/>
      </c>
      <c r="X42" s="40"/>
    </row>
    <row r="43" spans="1:24" ht="14.25" customHeight="1" x14ac:dyDescent="0.2">
      <c r="A43" s="80">
        <v>38</v>
      </c>
      <c r="B43" s="117"/>
      <c r="C43" s="68"/>
      <c r="D43" s="68"/>
      <c r="E43" s="69"/>
      <c r="F43" s="70"/>
      <c r="G43" s="52"/>
      <c r="H43" s="53"/>
      <c r="I43" s="57"/>
      <c r="J43" s="13">
        <f>所属データ!$A$18</f>
        <v>100100</v>
      </c>
      <c r="K43" s="13" t="str">
        <f t="shared" si="0"/>
        <v/>
      </c>
      <c r="X43" s="40"/>
    </row>
    <row r="44" spans="1:24" ht="14.25" customHeight="1" x14ac:dyDescent="0.2">
      <c r="A44" s="80">
        <v>39</v>
      </c>
      <c r="B44" s="117"/>
      <c r="C44" s="68"/>
      <c r="D44" s="68"/>
      <c r="E44" s="69"/>
      <c r="F44" s="70"/>
      <c r="G44" s="52"/>
      <c r="H44" s="53"/>
      <c r="I44" s="57"/>
      <c r="J44" s="13">
        <f>所属データ!$A$18</f>
        <v>100100</v>
      </c>
      <c r="K44" s="13" t="str">
        <f t="shared" si="0"/>
        <v/>
      </c>
      <c r="X44" s="40"/>
    </row>
    <row r="45" spans="1:24" ht="14.25" customHeight="1" thickBot="1" x14ac:dyDescent="0.25">
      <c r="A45" s="81">
        <v>40</v>
      </c>
      <c r="B45" s="118"/>
      <c r="C45" s="71"/>
      <c r="D45" s="71"/>
      <c r="E45" s="72"/>
      <c r="F45" s="73"/>
      <c r="G45" s="54"/>
      <c r="H45" s="55"/>
      <c r="I45" s="58"/>
      <c r="J45" s="13">
        <f>所属データ!$A$18</f>
        <v>100100</v>
      </c>
      <c r="K45" s="13" t="str">
        <f t="shared" si="0"/>
        <v/>
      </c>
      <c r="X45" s="40"/>
    </row>
    <row r="46" spans="1:24" x14ac:dyDescent="0.2">
      <c r="C46" s="177"/>
      <c r="D46" s="177"/>
      <c r="E46" s="177"/>
      <c r="F46" s="177"/>
      <c r="G46" s="177"/>
      <c r="H46" s="177"/>
      <c r="I46" s="177"/>
    </row>
    <row r="48" spans="1:24" hidden="1" x14ac:dyDescent="0.2">
      <c r="C48" s="13" t="s">
        <v>30</v>
      </c>
      <c r="F48" s="121"/>
    </row>
    <row r="49" spans="3:6" hidden="1" x14ac:dyDescent="0.2">
      <c r="C49" s="13" t="s">
        <v>28</v>
      </c>
      <c r="F49" s="121" t="s">
        <v>61</v>
      </c>
    </row>
    <row r="50" spans="3:6" hidden="1" x14ac:dyDescent="0.2">
      <c r="C50" s="13" t="s">
        <v>38</v>
      </c>
      <c r="E50" s="15"/>
      <c r="F50" s="121" t="s">
        <v>62</v>
      </c>
    </row>
    <row r="51" spans="3:6" hidden="1" x14ac:dyDescent="0.2">
      <c r="C51" s="13" t="s">
        <v>39</v>
      </c>
      <c r="E51" s="15"/>
      <c r="F51" s="121" t="s">
        <v>63</v>
      </c>
    </row>
    <row r="52" spans="3:6" hidden="1" x14ac:dyDescent="0.2">
      <c r="C52" s="13" t="s">
        <v>48</v>
      </c>
      <c r="D52" s="15"/>
      <c r="E52" s="15"/>
      <c r="F52" s="121" t="s">
        <v>65</v>
      </c>
    </row>
    <row r="53" spans="3:6" hidden="1" x14ac:dyDescent="0.2">
      <c r="C53" s="13" t="s">
        <v>49</v>
      </c>
      <c r="E53" s="15"/>
      <c r="F53" s="121" t="s">
        <v>64</v>
      </c>
    </row>
    <row r="54" spans="3:6" hidden="1" x14ac:dyDescent="0.2">
      <c r="C54" s="13" t="s">
        <v>55</v>
      </c>
      <c r="E54" s="15"/>
      <c r="F54" s="121" t="s">
        <v>66</v>
      </c>
    </row>
    <row r="55" spans="3:6" hidden="1" x14ac:dyDescent="0.2">
      <c r="C55" s="13" t="s">
        <v>56</v>
      </c>
      <c r="E55" s="15"/>
      <c r="F55" s="121" t="s">
        <v>67</v>
      </c>
    </row>
    <row r="56" spans="3:6" hidden="1" x14ac:dyDescent="0.2">
      <c r="C56" s="13" t="s">
        <v>57</v>
      </c>
      <c r="E56" s="15"/>
      <c r="F56" s="121" t="s">
        <v>68</v>
      </c>
    </row>
    <row r="57" spans="3:6" hidden="1" x14ac:dyDescent="0.2">
      <c r="C57" s="13" t="s">
        <v>58</v>
      </c>
      <c r="E57" s="15"/>
    </row>
    <row r="58" spans="3:6" hidden="1" x14ac:dyDescent="0.2">
      <c r="C58" s="13" t="s">
        <v>59</v>
      </c>
      <c r="E58" s="15"/>
    </row>
    <row r="59" spans="3:6" hidden="1" x14ac:dyDescent="0.2">
      <c r="C59" s="13" t="s">
        <v>60</v>
      </c>
      <c r="E59" s="15"/>
    </row>
    <row r="60" spans="3:6" x14ac:dyDescent="0.2">
      <c r="E60" s="15"/>
    </row>
    <row r="61" spans="3:6" x14ac:dyDescent="0.2">
      <c r="E61" s="15"/>
    </row>
    <row r="62" spans="3:6" x14ac:dyDescent="0.2">
      <c r="E62" s="15"/>
    </row>
    <row r="63" spans="3:6" x14ac:dyDescent="0.2">
      <c r="E63" s="15"/>
    </row>
    <row r="64" spans="3:6" x14ac:dyDescent="0.2">
      <c r="E64" s="15"/>
    </row>
    <row r="65" spans="4:5" x14ac:dyDescent="0.2">
      <c r="E65" s="15"/>
    </row>
    <row r="66" spans="4:5" x14ac:dyDescent="0.2">
      <c r="D66" s="15"/>
      <c r="E66" s="15"/>
    </row>
  </sheetData>
  <sheetProtection algorithmName="SHA-512" hashValue="IzY+FOzM/x9JPKYUH4WVeflU8aI99wNXp4fxv7BD9wzkiHzbOGrFx/xqxxHOwxdw8+M7F9gX/yuoP1lSkHuHqw==" saltValue="gLux/godtvxXDsrMdK6M4w==" spinCount="100000" sheet="1" selectLockedCells="1"/>
  <mergeCells count="13">
    <mergeCell ref="C46:I46"/>
    <mergeCell ref="G3:H3"/>
    <mergeCell ref="I4:I5"/>
    <mergeCell ref="A4:A5"/>
    <mergeCell ref="G4:H4"/>
    <mergeCell ref="E4:E5"/>
    <mergeCell ref="B4:B5"/>
    <mergeCell ref="F4:F5"/>
    <mergeCell ref="G1:I1"/>
    <mergeCell ref="G2:I2"/>
    <mergeCell ref="A1:C2"/>
    <mergeCell ref="A3:D3"/>
    <mergeCell ref="D1:F2"/>
  </mergeCells>
  <phoneticPr fontId="3"/>
  <dataValidations xWindow="406" yWindow="228" count="5">
    <dataValidation type="list" allowBlank="1" showErrorMessage="1" error="エントリーの場合は○をリストから選択してください。" sqref="I6:I45" xr:uid="{00000000-0002-0000-0200-000000000000}">
      <formula1>$J$3</formula1>
    </dataValidation>
    <dataValidation type="list" operator="greaterThan" allowBlank="1" showInputMessage="1" showErrorMessage="1" error="S年.月.日の型で入力してください。　例）　S62.5.13" sqref="F6:F45" xr:uid="{00000000-0002-0000-0200-000001000000}">
      <formula1>$F$48:$F$56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45" xr:uid="{00000000-0002-0000-0200-000002000000}">
      <formula1>100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" xr:uid="{00000000-0002-0000-0200-000003000000}">
      <formula1>100</formula1>
      <formula2>600000</formula2>
    </dataValidation>
    <dataValidation type="list" allowBlank="1" showInputMessage="1" showErrorMessage="1" sqref="G6:G45" xr:uid="{00000000-0002-0000-0200-000004000000}">
      <formula1>$C$50:$C$59</formula1>
    </dataValidation>
  </dataValidations>
  <pageMargins left="0.70866141732283472" right="0.19685039370078741" top="0.94488188976377963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女種目</vt:lpstr>
      <vt:lpstr>女子!男種目</vt:lpstr>
      <vt:lpstr>男種目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</dc:creator>
  <cp:lastModifiedBy>北野 宏政</cp:lastModifiedBy>
  <cp:lastPrinted>2023-05-21T14:13:15Z</cp:lastPrinted>
  <dcterms:created xsi:type="dcterms:W3CDTF">2002-06-02T12:37:11Z</dcterms:created>
  <dcterms:modified xsi:type="dcterms:W3CDTF">2023-09-23T06:25:19Z</dcterms:modified>
</cp:coreProperties>
</file>