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90" windowWidth="10305" windowHeight="838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'所属データ'!$A$1:$J$29</definedName>
    <definedName name="_xlnm.Print_Area" localSheetId="2">'女子'!$A$1:$P$50</definedName>
    <definedName name="_xlnm.Print_Area" localSheetId="1">'男子'!$A$1:$P$50</definedName>
    <definedName name="男子種目">'男子'!$B$53:$B$71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KRK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1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KRK</author>
    <author>TAKANO</author>
    <author>takano</author>
    <author>okabe</author>
  </authors>
  <commentList>
    <comment ref="B6" authorId="0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F6" authorId="2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sharedStrings.xml><?xml version="1.0" encoding="utf-8"?>
<sst xmlns="http://schemas.openxmlformats.org/spreadsheetml/2006/main" count="356" uniqueCount="170">
  <si>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</si>
  <si>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</si>
  <si>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</si>
  <si>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</si>
  <si>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</si>
  <si>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</si>
  <si>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</si>
  <si>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</si>
  <si>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</si>
  <si>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</si>
  <si>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</si>
  <si>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</si>
  <si>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</si>
  <si>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</si>
  <si>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</si>
  <si>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</si>
  <si>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</si>
  <si>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</si>
  <si>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</si>
  <si>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</si>
  <si>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</si>
  <si>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</si>
  <si>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</si>
  <si>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</si>
  <si>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</si>
  <si>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</si>
  <si>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</si>
  <si>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</si>
  <si>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</si>
  <si>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</si>
  <si>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</si>
  <si>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</si>
  <si>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</si>
  <si>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</si>
  <si>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</si>
  <si>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</si>
  <si>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</si>
  <si>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</si>
  <si>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</si>
  <si>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</si>
  <si>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</si>
  <si>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</si>
  <si>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</si>
  <si>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中学</t>
  </si>
  <si>
    <t>入力時の注意点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</si>
  <si>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</si>
  <si>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</si>
  <si>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</si>
  <si>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</si>
  <si>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</si>
  <si>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</si>
  <si>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</si>
  <si>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４×１００mR</t>
  </si>
  <si>
    <t>４×１００mR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</si>
  <si>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</si>
  <si>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</si>
  <si>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</si>
  <si>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</si>
  <si>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</si>
  <si>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</si>
  <si>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</si>
  <si>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</si>
  <si>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</si>
  <si>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</si>
  <si>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</si>
  <si>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</si>
  <si>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</si>
  <si>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</si>
  <si>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</si>
  <si>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</si>
  <si>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</si>
  <si>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</si>
  <si>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</si>
  <si>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</si>
  <si>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</si>
  <si>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</si>
  <si>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</si>
  <si>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</si>
  <si>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</si>
  <si>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</si>
  <si>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</si>
  <si>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</si>
  <si>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</si>
  <si>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</si>
  <si>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</si>
  <si>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</si>
  <si>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</si>
  <si>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</si>
  <si>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</si>
  <si>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</si>
  <si>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</si>
  <si>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</si>
  <si>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</si>
  <si>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</si>
  <si>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</si>
  <si>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</si>
  <si>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</si>
  <si>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</si>
  <si>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</si>
  <si>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</si>
  <si>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</si>
  <si>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</si>
  <si>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</si>
  <si>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</si>
  <si>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</si>
  <si>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</si>
  <si>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</si>
  <si>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　</t>
  </si>
  <si>
    <t>姓と名の間に半角ｽﾍﾟｰｽ</t>
  </si>
  <si>
    <t>ﾌ ﾘ ｶﾞ ﾅ</t>
  </si>
  <si>
    <t>－</t>
  </si>
  <si>
    <t>姓と名の間に全角ｽﾍﾟｰｽ</t>
  </si>
  <si>
    <t>-</t>
  </si>
  <si>
    <t>-</t>
  </si>
  <si>
    <t>振込名義人：</t>
  </si>
  <si>
    <t>振込者連絡先：</t>
  </si>
  <si>
    <t>tel(携帯)：</t>
  </si>
  <si>
    <t>小学</t>
  </si>
  <si>
    <t>▼必ず選択してください。</t>
  </si>
  <si>
    <t>小学</t>
  </si>
  <si>
    <t>　　　学校の場合、略称末尾に小・中・高・大をつけてください（例：○本渡中　×本渡中学）</t>
  </si>
  <si>
    <t>天草市ナイター陸上記録会</t>
  </si>
  <si>
    <t>高学年：１００ｍ</t>
  </si>
  <si>
    <t>低学年：１００ｍ</t>
  </si>
  <si>
    <t>高学年：８００ｍ</t>
  </si>
  <si>
    <t>１００ｍ</t>
  </si>
  <si>
    <t>１００ｍH</t>
  </si>
  <si>
    <t>１１０ｍH</t>
  </si>
  <si>
    <t>ー</t>
  </si>
  <si>
    <t>天草市ナイター陸上記録会</t>
  </si>
  <si>
    <t>低：１００ｍ</t>
  </si>
  <si>
    <t>高：１００ｍ</t>
  </si>
  <si>
    <t>高：８００ｍ</t>
  </si>
  <si>
    <t>８０ｍH</t>
  </si>
  <si>
    <t>１００ｍH</t>
  </si>
  <si>
    <t>ー</t>
  </si>
  <si>
    <t>共通２００ｍ</t>
  </si>
  <si>
    <t>共通１５００ｍ</t>
  </si>
  <si>
    <t>共通４００ｍ</t>
  </si>
  <si>
    <t>共通３０００ｍ</t>
  </si>
  <si>
    <t>共通走高跳</t>
  </si>
  <si>
    <t>共通砲丸投</t>
  </si>
  <si>
    <t>共通１００ｍ</t>
  </si>
  <si>
    <t>共通８００ｍ</t>
  </si>
  <si>
    <t>共通走幅跳</t>
  </si>
  <si>
    <t>共通三段跳</t>
  </si>
  <si>
    <t>共通1500ｍ</t>
  </si>
  <si>
    <t>共通走高跳</t>
  </si>
  <si>
    <t>ー</t>
  </si>
  <si>
    <t>共通</t>
  </si>
  <si>
    <t>-</t>
  </si>
  <si>
    <t>-</t>
  </si>
  <si>
    <t>-</t>
  </si>
  <si>
    <t>-</t>
  </si>
  <si>
    <t>-</t>
  </si>
  <si>
    <t>-</t>
  </si>
  <si>
    <t>-</t>
  </si>
  <si>
    <t>・氏名（全角）、学年（半角）を正しく入力してください。</t>
  </si>
  <si>
    <r>
      <t>・</t>
    </r>
    <r>
      <rPr>
        <sz val="12"/>
        <rFont val="ＭＳ Ｐゴシック"/>
        <family val="3"/>
      </rPr>
      <t>所属種別により種目リストが変更になります。種別が異なる場合は別ファイルを作成してください。</t>
    </r>
  </si>
  <si>
    <t>高校砲丸投</t>
  </si>
  <si>
    <t>中学砲丸投</t>
  </si>
  <si>
    <t>-</t>
  </si>
  <si>
    <t>-</t>
  </si>
  <si>
    <r>
      <t>メールアドレス：amakusarikujyo@yahoo.co.jp</t>
    </r>
    <r>
      <rPr>
        <sz val="12"/>
        <rFont val="ＭＳ ゴシック"/>
        <family val="3"/>
      </rPr>
      <t xml:space="preserve">
             </t>
    </r>
    <r>
      <rPr>
        <b/>
        <sz val="12"/>
        <rFont val="ＭＳ ゴシック"/>
        <family val="3"/>
      </rPr>
      <t>　天草市陸上競技協会申込担当者「中元八起」　　　　　　
　  申込期限：　令和３年 ７ 月２７日（火 ）１７：００まで必着</t>
    </r>
  </si>
  <si>
    <t>R ３ 年
男 子</t>
  </si>
  <si>
    <t>R  ３ 年
女 子</t>
  </si>
  <si>
    <t xml:space="preserve">    第１6回天草市ナイター陸上記録会                    </t>
  </si>
  <si>
    <t>-</t>
  </si>
  <si>
    <r>
      <t>・</t>
    </r>
    <r>
      <rPr>
        <b/>
        <sz val="12"/>
        <rFont val="ＭＳ Ｐゴシック"/>
        <family val="3"/>
      </rPr>
      <t>共通種目は所属種別の一般の項目から選んでください　。　　　　     .</t>
    </r>
    <r>
      <rPr>
        <b/>
        <sz val="11"/>
        <rFont val="ＭＳ Ｐゴシック"/>
        <family val="3"/>
      </rPr>
      <t>砲丸投げの場合は中学砲丸投・高校砲丸投各種別から選んでください。</t>
    </r>
  </si>
  <si>
    <t xml:space="preserve">  ※メール申込とは、メールに本ファイルを添付して送信することです。お使いのメールソフトの使用　方法をよくお読みになって送信してください。　　　　　　　　　　　　　　　　　　　　　　　　　　　　　　　　　　　　　                                         メールの本文には発信者（学校名、担当者連絡先）を入力してください。
申込メール確認後、発信されたアドレスへ返信メールを送信します。　　　　　　　　　　　　　　　　　　　                    　（ファイル確認に１日程かかります）
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</si>
</sst>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/>
      <bottom>
        <color indexed="63"/>
      </bottom>
    </border>
    <border>
      <left style="dotted">
        <color indexed="30"/>
      </left>
      <right style="medium"/>
      <top style="thin">
        <color indexed="30"/>
      </top>
      <bottom style="medium">
        <color indexed="30"/>
      </bottom>
    </border>
    <border>
      <left style="medium"/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/>
      <top>
        <color indexed="63"/>
      </top>
      <bottom style="thin">
        <color indexed="30"/>
      </bottom>
    </border>
    <border>
      <left style="medium"/>
      <right style="thin">
        <color indexed="30"/>
      </right>
      <top style="thin">
        <color indexed="30"/>
      </top>
      <bottom style="thin">
        <color indexed="30"/>
      </bottom>
    </border>
    <border>
      <left style="medium"/>
      <right style="thin">
        <color indexed="30"/>
      </right>
      <top style="thin">
        <color indexed="30"/>
      </top>
      <bottom style="medium">
        <color indexed="30"/>
      </bottom>
    </border>
    <border>
      <left style="medium"/>
      <right style="thin">
        <color indexed="30"/>
      </right>
      <top style="thin">
        <color indexed="30"/>
      </top>
      <bottom style="medium"/>
    </border>
    <border>
      <left style="thin">
        <color indexed="30"/>
      </left>
      <right style="thin">
        <color indexed="30"/>
      </right>
      <top style="thin">
        <color indexed="30"/>
      </top>
      <bottom style="medium"/>
    </border>
    <border>
      <left style="thin">
        <color indexed="30"/>
      </left>
      <right>
        <color indexed="63"/>
      </right>
      <top style="thin">
        <color indexed="30"/>
      </top>
      <bottom style="medium"/>
    </border>
    <border>
      <left style="thin">
        <color indexed="30"/>
      </left>
      <right style="dotted">
        <color indexed="30"/>
      </right>
      <top style="thin">
        <color indexed="30"/>
      </top>
      <bottom style="medium"/>
    </border>
    <border>
      <left style="dotted">
        <color indexed="30"/>
      </left>
      <right style="thin">
        <color indexed="30"/>
      </right>
      <top style="thin">
        <color indexed="30"/>
      </top>
      <bottom style="medium"/>
    </border>
    <border>
      <left style="dotted">
        <color indexed="30"/>
      </left>
      <right style="medium"/>
      <top style="thin">
        <color indexed="30"/>
      </top>
      <bottom style="medium"/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/>
      <bottom>
        <color indexed="63"/>
      </bottom>
    </border>
    <border>
      <left style="dotted">
        <color indexed="53"/>
      </left>
      <right style="medium"/>
      <top style="thin">
        <color indexed="53"/>
      </top>
      <bottom style="medium">
        <color indexed="53"/>
      </bottom>
    </border>
    <border>
      <left style="medium"/>
      <right style="thin">
        <color indexed="53"/>
      </right>
      <top style="medium">
        <color indexed="53"/>
      </top>
      <bottom>
        <color indexed="63"/>
      </bottom>
    </border>
    <border>
      <left style="dotted">
        <color indexed="53"/>
      </left>
      <right style="medium"/>
      <top style="medium">
        <color indexed="53"/>
      </top>
      <bottom style="thin">
        <color indexed="53"/>
      </bottom>
    </border>
    <border>
      <left style="medium"/>
      <right style="thin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/>
      <top style="thin">
        <color indexed="53"/>
      </top>
      <bottom style="thin">
        <color indexed="53"/>
      </bottom>
    </border>
    <border>
      <left style="medium"/>
      <right style="thin">
        <color indexed="53"/>
      </right>
      <top>
        <color indexed="63"/>
      </top>
      <bottom style="medium">
        <color indexed="53"/>
      </bottom>
    </border>
    <border>
      <left style="medium"/>
      <right style="thin">
        <color indexed="53"/>
      </right>
      <top>
        <color indexed="63"/>
      </top>
      <bottom style="medium"/>
    </border>
    <border>
      <left style="thin">
        <color indexed="53"/>
      </left>
      <right style="thin">
        <color indexed="53"/>
      </right>
      <top>
        <color indexed="63"/>
      </top>
      <bottom style="medium"/>
    </border>
    <border>
      <left style="thin">
        <color indexed="53"/>
      </left>
      <right>
        <color indexed="63"/>
      </right>
      <top>
        <color indexed="63"/>
      </top>
      <bottom style="medium"/>
    </border>
    <border>
      <left style="thin">
        <color indexed="53"/>
      </left>
      <right style="dotted">
        <color indexed="53"/>
      </right>
      <top style="thin">
        <color indexed="53"/>
      </top>
      <bottom style="medium"/>
    </border>
    <border>
      <left style="dotted">
        <color indexed="53"/>
      </left>
      <right style="thin">
        <color indexed="53"/>
      </right>
      <top style="thin">
        <color indexed="53"/>
      </top>
      <bottom style="medium"/>
    </border>
    <border>
      <left style="dotted">
        <color indexed="53"/>
      </left>
      <right style="medium"/>
      <top style="thin">
        <color indexed="5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30"/>
      </right>
      <top style="medium"/>
      <bottom style="thin">
        <color indexed="30"/>
      </bottom>
    </border>
    <border>
      <left style="thin">
        <color indexed="30"/>
      </left>
      <right style="thin">
        <color indexed="30"/>
      </right>
      <top style="medium"/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/>
      <top style="medium"/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30"/>
      </right>
      <top style="medium"/>
      <bottom style="thin">
        <color indexed="53"/>
      </bottom>
    </border>
    <border>
      <left style="thin">
        <color indexed="30"/>
      </left>
      <right style="thin">
        <color indexed="53"/>
      </right>
      <top style="medium"/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/>
      <right style="thin">
        <color indexed="53"/>
      </right>
      <top style="medium"/>
      <bottom style="thin">
        <color indexed="30"/>
      </bottom>
    </border>
    <border>
      <left style="medium"/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/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/>
      <top style="medium"/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33" borderId="24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center" vertical="center"/>
    </xf>
    <xf numFmtId="5" fontId="7" fillId="4" borderId="25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5" fontId="7" fillId="4" borderId="26" xfId="0" applyNumberFormat="1" applyFont="1" applyFill="1" applyBorder="1" applyAlignment="1">
      <alignment horizontal="right" vertical="center"/>
    </xf>
    <xf numFmtId="0" fontId="0" fillId="32" borderId="27" xfId="0" applyFill="1" applyBorder="1" applyAlignment="1">
      <alignment horizontal="center" vertical="center" shrinkToFit="1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8" xfId="0" applyFill="1" applyBorder="1" applyAlignment="1" applyProtection="1">
      <alignment horizontal="center" vertical="center" shrinkToFit="1"/>
      <protection locked="0"/>
    </xf>
    <xf numFmtId="178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5" xfId="0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178" fontId="0" fillId="0" borderId="0" xfId="0" applyNumberFormat="1" applyAlignment="1">
      <alignment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39" xfId="0" applyFill="1" applyBorder="1" applyAlignment="1">
      <alignment/>
    </xf>
    <xf numFmtId="185" fontId="0" fillId="4" borderId="40" xfId="0" applyNumberFormat="1" applyFill="1" applyBorder="1" applyAlignment="1">
      <alignment horizontal="center" vertical="center"/>
    </xf>
    <xf numFmtId="185" fontId="0" fillId="4" borderId="41" xfId="0" applyNumberFormat="1" applyFill="1" applyBorder="1" applyAlignment="1">
      <alignment horizontal="center" vertical="center"/>
    </xf>
    <xf numFmtId="186" fontId="0" fillId="4" borderId="42" xfId="0" applyNumberFormat="1" applyFill="1" applyBorder="1" applyAlignment="1">
      <alignment horizontal="center" vertical="center"/>
    </xf>
    <xf numFmtId="186" fontId="0" fillId="4" borderId="43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4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178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178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60" xfId="0" applyFill="1" applyBorder="1" applyAlignment="1">
      <alignment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8" xfId="0" applyFont="1" applyFill="1" applyBorder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57" fontId="0" fillId="0" borderId="0" xfId="0" applyNumberForma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>
      <alignment horizontal="right"/>
    </xf>
    <xf numFmtId="0" fontId="0" fillId="4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33" borderId="63" xfId="0" applyFont="1" applyFill="1" applyBorder="1" applyAlignment="1">
      <alignment horizontal="center" vertical="center"/>
    </xf>
    <xf numFmtId="0" fontId="0" fillId="0" borderId="64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33" borderId="65" xfId="0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8" fontId="10" fillId="0" borderId="66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/>
      <protection locked="0"/>
    </xf>
    <xf numFmtId="0" fontId="0" fillId="0" borderId="72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Fill="1" applyBorder="1" applyAlignment="1" applyProtection="1">
      <alignment horizontal="center" vertical="center" shrinkToFit="1"/>
      <protection locked="0"/>
    </xf>
    <xf numFmtId="178" fontId="10" fillId="0" borderId="75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3" fillId="32" borderId="77" xfId="0" applyFont="1" applyFill="1" applyBorder="1" applyAlignment="1">
      <alignment horizontal="center" vertical="center"/>
    </xf>
    <xf numFmtId="0" fontId="0" fillId="0" borderId="78" xfId="0" applyFill="1" applyBorder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32" borderId="80" xfId="0" applyFill="1" applyBorder="1" applyAlignment="1">
      <alignment horizontal="center" vertical="center"/>
    </xf>
    <xf numFmtId="0" fontId="3" fillId="32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/>
    </xf>
    <xf numFmtId="178" fontId="10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4" xfId="0" applyFont="1" applyFill="1" applyBorder="1" applyAlignment="1">
      <alignment horizontal="center" vertical="center"/>
    </xf>
    <xf numFmtId="178" fontId="10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6" xfId="0" applyFont="1" applyFill="1" applyBorder="1" applyAlignment="1">
      <alignment horizontal="center" vertical="center"/>
    </xf>
    <xf numFmtId="178" fontId="10" fillId="0" borderId="8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7" xfId="0" applyFont="1" applyFill="1" applyBorder="1" applyAlignment="1">
      <alignment horizontal="center" vertical="center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 vertical="center" shrinkToFit="1"/>
      <protection locked="0"/>
    </xf>
    <xf numFmtId="0" fontId="0" fillId="0" borderId="88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 shrinkToFit="1"/>
      <protection locked="0"/>
    </xf>
    <xf numFmtId="178" fontId="10" fillId="0" borderId="9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2" xfId="0" applyNumberFormat="1" applyFont="1" applyFill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>
      <alignment horizontal="center" vertical="center" wrapText="1" shrinkToFit="1"/>
    </xf>
    <xf numFmtId="49" fontId="3" fillId="0" borderId="40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 wrapText="1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3" fillId="32" borderId="93" xfId="0" applyFont="1" applyFill="1" applyBorder="1" applyAlignment="1">
      <alignment horizontal="left" vertical="center"/>
    </xf>
    <xf numFmtId="0" fontId="3" fillId="32" borderId="94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 wrapText="1"/>
    </xf>
    <xf numFmtId="0" fontId="4" fillId="33" borderId="99" xfId="0" applyFont="1" applyFill="1" applyBorder="1" applyAlignment="1">
      <alignment horizontal="center" vertical="center" wrapText="1"/>
    </xf>
    <xf numFmtId="0" fontId="4" fillId="33" borderId="100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0" fillId="0" borderId="101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0" fillId="33" borderId="104" xfId="0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 textRotation="255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106" xfId="0" applyFont="1" applyFill="1" applyBorder="1" applyAlignment="1">
      <alignment horizontal="center" vertical="center" shrinkToFit="1"/>
    </xf>
    <xf numFmtId="0" fontId="3" fillId="33" borderId="107" xfId="0" applyFont="1" applyFill="1" applyBorder="1" applyAlignment="1">
      <alignment horizontal="center" vertical="center" shrinkToFit="1"/>
    </xf>
    <xf numFmtId="0" fontId="3" fillId="33" borderId="108" xfId="0" applyFont="1" applyFill="1" applyBorder="1" applyAlignment="1">
      <alignment horizontal="center" vertical="center" shrinkToFit="1"/>
    </xf>
    <xf numFmtId="0" fontId="8" fillId="33" borderId="65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3" fillId="33" borderId="109" xfId="0" applyFont="1" applyFill="1" applyBorder="1" applyAlignment="1">
      <alignment horizontal="center" vertical="center"/>
    </xf>
    <xf numFmtId="0" fontId="3" fillId="33" borderId="110" xfId="0" applyFont="1" applyFill="1" applyBorder="1" applyAlignment="1">
      <alignment horizontal="center" vertical="center"/>
    </xf>
    <xf numFmtId="0" fontId="0" fillId="32" borderId="111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 shrinkToFit="1"/>
    </xf>
    <xf numFmtId="0" fontId="3" fillId="32" borderId="58" xfId="0" applyFont="1" applyFill="1" applyBorder="1" applyAlignment="1">
      <alignment horizontal="center" vertical="center" shrinkToFit="1"/>
    </xf>
    <xf numFmtId="0" fontId="3" fillId="32" borderId="56" xfId="0" applyFont="1" applyFill="1" applyBorder="1" applyAlignment="1">
      <alignment horizontal="center" vertical="center" shrinkToFit="1"/>
    </xf>
    <xf numFmtId="0" fontId="3" fillId="32" borderId="112" xfId="0" applyFont="1" applyFill="1" applyBorder="1" applyAlignment="1">
      <alignment horizontal="center" vertical="center" shrinkToFit="1"/>
    </xf>
    <xf numFmtId="0" fontId="3" fillId="32" borderId="113" xfId="0" applyFont="1" applyFill="1" applyBorder="1" applyAlignment="1">
      <alignment horizontal="center" vertical="center" shrinkToFit="1"/>
    </xf>
    <xf numFmtId="0" fontId="3" fillId="32" borderId="114" xfId="0" applyFont="1" applyFill="1" applyBorder="1" applyAlignment="1">
      <alignment horizontal="center" vertical="center"/>
    </xf>
    <xf numFmtId="0" fontId="3" fillId="32" borderId="115" xfId="0" applyFont="1" applyFill="1" applyBorder="1" applyAlignment="1">
      <alignment horizontal="center" vertical="center"/>
    </xf>
    <xf numFmtId="0" fontId="3" fillId="32" borderId="116" xfId="0" applyFont="1" applyFill="1" applyBorder="1" applyAlignment="1">
      <alignment horizontal="center" vertical="center"/>
    </xf>
    <xf numFmtId="0" fontId="3" fillId="32" borderId="117" xfId="0" applyFont="1" applyFill="1" applyBorder="1" applyAlignment="1">
      <alignment horizontal="center" vertical="center"/>
    </xf>
    <xf numFmtId="0" fontId="4" fillId="32" borderId="118" xfId="0" applyFont="1" applyFill="1" applyBorder="1" applyAlignment="1">
      <alignment horizontal="center" vertical="center" wrapText="1"/>
    </xf>
    <xf numFmtId="0" fontId="4" fillId="32" borderId="119" xfId="0" applyFont="1" applyFill="1" applyBorder="1" applyAlignment="1">
      <alignment horizontal="center" vertical="center" wrapText="1"/>
    </xf>
    <xf numFmtId="0" fontId="4" fillId="32" borderId="120" xfId="0" applyFont="1" applyFill="1" applyBorder="1" applyAlignment="1">
      <alignment horizontal="center" vertical="center" wrapText="1"/>
    </xf>
    <xf numFmtId="0" fontId="4" fillId="32" borderId="121" xfId="0" applyFont="1" applyFill="1" applyBorder="1" applyAlignment="1">
      <alignment horizontal="center" vertical="center" wrapText="1"/>
    </xf>
    <xf numFmtId="0" fontId="3" fillId="32" borderId="122" xfId="0" applyFont="1" applyFill="1" applyBorder="1" applyAlignment="1">
      <alignment horizontal="center" vertical="center" wrapText="1"/>
    </xf>
    <xf numFmtId="0" fontId="3" fillId="32" borderId="123" xfId="0" applyFont="1" applyFill="1" applyBorder="1" applyAlignment="1">
      <alignment horizontal="center" vertical="center" wrapText="1"/>
    </xf>
    <xf numFmtId="0" fontId="3" fillId="32" borderId="124" xfId="0" applyFont="1" applyFill="1" applyBorder="1" applyAlignment="1">
      <alignment horizontal="center" vertical="center" wrapText="1"/>
    </xf>
    <xf numFmtId="0" fontId="3" fillId="32" borderId="125" xfId="0" applyFont="1" applyFill="1" applyBorder="1" applyAlignment="1">
      <alignment horizontal="center" vertical="center" wrapText="1"/>
    </xf>
    <xf numFmtId="0" fontId="0" fillId="0" borderId="12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2" borderId="127" xfId="0" applyFont="1" applyFill="1" applyBorder="1" applyAlignment="1">
      <alignment horizontal="center" vertical="center"/>
    </xf>
    <xf numFmtId="0" fontId="3" fillId="32" borderId="80" xfId="0" applyFont="1" applyFill="1" applyBorder="1" applyAlignment="1">
      <alignment horizontal="center" vertical="center" textRotation="255"/>
    </xf>
    <xf numFmtId="0" fontId="3" fillId="32" borderId="27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B27" sqref="B27:I27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7.625" style="0" customWidth="1"/>
    <col min="6" max="6" width="8.375" style="0" customWidth="1"/>
    <col min="7" max="7" width="9.75390625" style="0" customWidth="1"/>
    <col min="8" max="8" width="10.50390625" style="0" customWidth="1"/>
    <col min="9" max="9" width="4.50390625" style="0" customWidth="1"/>
    <col min="10" max="10" width="6.125" style="0" customWidth="1"/>
    <col min="11" max="12" width="1.12109375" style="0" hidden="1" customWidth="1"/>
    <col min="13" max="13" width="5.00390625" style="0" hidden="1" customWidth="1"/>
    <col min="14" max="22" width="5.00390625" style="0" customWidth="1"/>
  </cols>
  <sheetData>
    <row r="1" spans="1:12" ht="57.75" customHeight="1" thickBot="1">
      <c r="A1" s="1"/>
      <c r="B1" s="184" t="s">
        <v>166</v>
      </c>
      <c r="C1" s="184"/>
      <c r="D1" s="184"/>
      <c r="E1" s="184"/>
      <c r="F1" s="184"/>
      <c r="G1" s="184"/>
      <c r="H1" s="1"/>
      <c r="I1" s="1"/>
      <c r="J1" s="1"/>
      <c r="K1" s="1"/>
      <c r="L1" s="1"/>
    </row>
    <row r="2" spans="1:12" ht="9" customHeight="1" thickTop="1">
      <c r="A2" s="1"/>
      <c r="B2" s="3"/>
      <c r="C2" s="63"/>
      <c r="D2" s="4"/>
      <c r="E2" s="4"/>
      <c r="F2" s="4"/>
      <c r="G2" s="4"/>
      <c r="H2" s="5"/>
      <c r="I2" s="1"/>
      <c r="J2" s="1"/>
      <c r="K2" s="1"/>
      <c r="L2" s="1"/>
    </row>
    <row r="3" spans="1:12" ht="18.75" customHeight="1">
      <c r="A3" s="1"/>
      <c r="B3" s="6" t="s">
        <v>41</v>
      </c>
      <c r="C3" s="22"/>
      <c r="D3" s="78" t="s">
        <v>47</v>
      </c>
      <c r="E3" s="133" t="s">
        <v>43</v>
      </c>
      <c r="F3" s="78" t="s">
        <v>55</v>
      </c>
      <c r="G3" s="133" t="s">
        <v>99</v>
      </c>
      <c r="H3" s="7"/>
      <c r="I3" s="1"/>
      <c r="J3" s="1"/>
      <c r="K3" s="1"/>
      <c r="L3" s="1"/>
    </row>
    <row r="4" spans="1:13" ht="22.5" customHeight="1">
      <c r="A4" s="1"/>
      <c r="B4" s="192" t="s">
        <v>120</v>
      </c>
      <c r="C4" s="193"/>
      <c r="D4" s="193"/>
      <c r="E4" s="193"/>
      <c r="F4" s="193"/>
      <c r="G4" s="193"/>
      <c r="H4" s="120"/>
      <c r="I4" s="1"/>
      <c r="J4" s="1"/>
      <c r="K4" s="1"/>
      <c r="L4" s="1"/>
      <c r="M4" t="s">
        <v>117</v>
      </c>
    </row>
    <row r="5" spans="1:13" ht="21.75" customHeight="1">
      <c r="A5" s="1"/>
      <c r="B5" s="23" t="s">
        <v>39</v>
      </c>
      <c r="C5" s="24"/>
      <c r="D5" s="25"/>
      <c r="E5" s="26"/>
      <c r="F5" s="24"/>
      <c r="G5" s="8"/>
      <c r="H5" s="7"/>
      <c r="I5" s="1"/>
      <c r="J5" s="1"/>
      <c r="K5" s="1"/>
      <c r="L5" s="1"/>
      <c r="M5" t="s">
        <v>43</v>
      </c>
    </row>
    <row r="6" spans="1:13" ht="18" customHeight="1">
      <c r="A6" s="1"/>
      <c r="B6" s="6" t="s">
        <v>42</v>
      </c>
      <c r="C6" s="16"/>
      <c r="D6" s="70" t="s">
        <v>40</v>
      </c>
      <c r="E6" s="190"/>
      <c r="F6" s="191"/>
      <c r="G6" s="8"/>
      <c r="H6" s="7"/>
      <c r="I6" s="1"/>
      <c r="J6" s="1"/>
      <c r="K6" s="1"/>
      <c r="L6" s="1"/>
      <c r="M6" t="s">
        <v>54</v>
      </c>
    </row>
    <row r="7" spans="1:13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  <c r="M7" t="s">
        <v>49</v>
      </c>
    </row>
    <row r="8" spans="1:12" ht="16.5" customHeight="1">
      <c r="A8" s="1"/>
      <c r="B8" s="72"/>
      <c r="C8" s="8"/>
      <c r="D8" s="71" t="s">
        <v>116</v>
      </c>
      <c r="E8" s="185"/>
      <c r="F8" s="186"/>
      <c r="G8" s="8"/>
      <c r="H8" s="7"/>
      <c r="I8" s="1"/>
      <c r="J8" s="1"/>
      <c r="K8" s="1"/>
      <c r="L8" s="1"/>
    </row>
    <row r="9" spans="1:12" ht="16.5" customHeight="1">
      <c r="A9" s="1"/>
      <c r="B9" s="72"/>
      <c r="C9" s="8"/>
      <c r="D9" s="71"/>
      <c r="E9" s="10"/>
      <c r="F9" s="8"/>
      <c r="G9" s="8"/>
      <c r="H9" s="7"/>
      <c r="I9" s="1"/>
      <c r="J9" s="1"/>
      <c r="K9" s="1"/>
      <c r="L9" s="1"/>
    </row>
    <row r="10" spans="1:12" ht="16.5" customHeight="1">
      <c r="A10" s="1"/>
      <c r="B10" s="143" t="s">
        <v>114</v>
      </c>
      <c r="C10" s="16"/>
      <c r="D10" s="71" t="s">
        <v>115</v>
      </c>
      <c r="E10" s="185"/>
      <c r="F10" s="186"/>
      <c r="G10" s="8"/>
      <c r="H10" s="7"/>
      <c r="I10" s="1"/>
      <c r="J10" s="1"/>
      <c r="K10" s="1"/>
      <c r="L10" s="1"/>
    </row>
    <row r="11" spans="1:12" ht="13.5" customHeight="1" thickBot="1">
      <c r="A11" s="1"/>
      <c r="B11" s="73"/>
      <c r="C11" s="65"/>
      <c r="D11" s="11"/>
      <c r="E11" s="12"/>
      <c r="F11" s="65"/>
      <c r="G11" s="65"/>
      <c r="H11" s="13"/>
      <c r="I11" s="1"/>
      <c r="J11" s="1"/>
      <c r="K11" s="1"/>
      <c r="L11" s="1"/>
    </row>
    <row r="12" spans="1:12" ht="9.75" customHeight="1" thickTop="1">
      <c r="A12" s="2"/>
      <c r="B12" s="66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36</v>
      </c>
      <c r="C13" s="79" t="str">
        <f>E3</f>
        <v>中学</v>
      </c>
      <c r="D13" s="2" t="s">
        <v>48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0" t="s">
        <v>0</v>
      </c>
      <c r="C14" s="40" t="s">
        <v>2</v>
      </c>
      <c r="D14" s="40" t="s">
        <v>1</v>
      </c>
      <c r="E14" s="188" t="s">
        <v>38</v>
      </c>
      <c r="F14" s="188"/>
      <c r="G14" s="2"/>
      <c r="H14" s="2"/>
      <c r="I14" s="2"/>
      <c r="J14" s="2"/>
      <c r="K14" s="2"/>
      <c r="L14" s="2"/>
    </row>
    <row r="15" spans="1:13" ht="14.25">
      <c r="A15" s="2"/>
      <c r="B15" s="40" t="s">
        <v>37</v>
      </c>
      <c r="C15" s="41" t="str">
        <f>E15+F15&amp;"種目×"&amp;M15&amp;"円"</f>
        <v>1種目×500円</v>
      </c>
      <c r="D15" s="42">
        <f>M15*(E15+F15)</f>
        <v>500</v>
      </c>
      <c r="E15" s="74">
        <f>SUM('男子'!R6:R50)</f>
        <v>0</v>
      </c>
      <c r="F15" s="76">
        <f>SUM('女子'!R6:R50)</f>
        <v>1</v>
      </c>
      <c r="G15" s="2"/>
      <c r="H15" s="2"/>
      <c r="I15" s="2"/>
      <c r="J15" s="2"/>
      <c r="K15" s="2"/>
      <c r="L15" s="2"/>
      <c r="M15">
        <f>IF($E$3="小学",500,IF($E$3="中学",500,IF($E$3="高校",500,IF($E$3="一般",500,0))))</f>
        <v>500</v>
      </c>
    </row>
    <row r="16" spans="1:13" ht="15" thickBot="1">
      <c r="A16" s="2"/>
      <c r="B16" s="62"/>
      <c r="C16" s="45"/>
      <c r="D16" s="46"/>
      <c r="E16" s="75"/>
      <c r="F16" s="77"/>
      <c r="G16" s="2"/>
      <c r="H16" s="2"/>
      <c r="I16" s="2"/>
      <c r="J16" s="2"/>
      <c r="K16" s="2"/>
      <c r="L16" s="2"/>
      <c r="M16">
        <f>IF($E$3="中学",1000,IF($E$3="高校",1000,IF($E$3="一般",1000,IF($E$3="小学",1000,0))))</f>
        <v>1000</v>
      </c>
    </row>
    <row r="17" spans="1:12" ht="15" thickTop="1">
      <c r="A17" s="2"/>
      <c r="B17" s="56" t="s">
        <v>21</v>
      </c>
      <c r="C17" s="43"/>
      <c r="D17" s="44">
        <f>SUM(D15:D16)</f>
        <v>500</v>
      </c>
      <c r="E17" s="189"/>
      <c r="F17" s="189"/>
      <c r="G17" s="2"/>
      <c r="H17" s="2"/>
      <c r="I17" s="2"/>
      <c r="J17" s="2"/>
      <c r="K17" s="2"/>
      <c r="L17" s="2"/>
    </row>
    <row r="18" spans="1:12" ht="12.75" customHeight="1">
      <c r="A18" s="2"/>
      <c r="B18" s="81"/>
      <c r="C18" s="82"/>
      <c r="D18" s="83"/>
      <c r="E18" s="84"/>
      <c r="F18" s="84"/>
      <c r="G18" s="2"/>
      <c r="H18" s="2"/>
      <c r="I18" s="2"/>
      <c r="J18" s="2"/>
      <c r="K18" s="2"/>
      <c r="L18" s="2"/>
    </row>
    <row r="19" spans="1:12" ht="21.75" customHeight="1" hidden="1">
      <c r="A19" s="91">
        <v>100100</v>
      </c>
      <c r="B19" s="80" t="str">
        <f>E3</f>
        <v>中学</v>
      </c>
      <c r="C19" s="80">
        <f>C3</f>
        <v>0</v>
      </c>
      <c r="D19" s="80" t="str">
        <f>E6&amp;"("&amp;C10&amp;")"</f>
        <v>()</v>
      </c>
      <c r="E19" s="144" t="str">
        <f>E8&amp;"（"&amp;E10&amp;"）"</f>
        <v>（）</v>
      </c>
      <c r="F19" s="85">
        <f>E15</f>
        <v>0</v>
      </c>
      <c r="G19" s="86">
        <f>F15</f>
        <v>1</v>
      </c>
      <c r="H19" s="85">
        <f>E16</f>
        <v>0</v>
      </c>
      <c r="I19" s="86">
        <f>F16</f>
        <v>0</v>
      </c>
      <c r="J19" s="87">
        <f>D17</f>
        <v>500</v>
      </c>
      <c r="K19" s="80"/>
      <c r="L19" s="2"/>
    </row>
    <row r="20" spans="1:12" ht="15" customHeight="1">
      <c r="A20" s="80"/>
      <c r="B20" s="90" t="s">
        <v>44</v>
      </c>
      <c r="C20" s="194" t="s">
        <v>157</v>
      </c>
      <c r="D20" s="195"/>
      <c r="E20" s="195"/>
      <c r="F20" s="195"/>
      <c r="G20" s="195"/>
      <c r="H20" s="195"/>
      <c r="I20" s="86"/>
      <c r="J20" s="87"/>
      <c r="K20" s="80"/>
      <c r="L20" s="2"/>
    </row>
    <row r="21" spans="1:12" ht="27.75" customHeight="1">
      <c r="A21" s="80"/>
      <c r="B21" s="89"/>
      <c r="C21" s="197" t="s">
        <v>168</v>
      </c>
      <c r="D21" s="198"/>
      <c r="E21" s="198"/>
      <c r="F21" s="198"/>
      <c r="G21" s="198"/>
      <c r="H21" s="198"/>
      <c r="I21" s="86"/>
      <c r="J21" s="87"/>
      <c r="K21" s="80"/>
      <c r="L21" s="2"/>
    </row>
    <row r="22" spans="1:12" ht="32.25" customHeight="1">
      <c r="A22" s="80"/>
      <c r="B22" s="89"/>
      <c r="C22" s="200" t="s">
        <v>158</v>
      </c>
      <c r="D22" s="195"/>
      <c r="E22" s="195"/>
      <c r="F22" s="195"/>
      <c r="G22" s="195"/>
      <c r="H22" s="195"/>
      <c r="I22" s="86"/>
      <c r="J22" s="87"/>
      <c r="K22" s="80"/>
      <c r="L22" s="2"/>
    </row>
    <row r="23" spans="1:12" ht="30.75" customHeight="1">
      <c r="A23" s="80"/>
      <c r="B23" s="89"/>
      <c r="C23" s="199" t="s">
        <v>105</v>
      </c>
      <c r="D23" s="195"/>
      <c r="E23" s="195"/>
      <c r="F23" s="195"/>
      <c r="G23" s="195"/>
      <c r="H23" s="195"/>
      <c r="I23" s="86"/>
      <c r="J23" s="87"/>
      <c r="K23" s="80"/>
      <c r="L23" s="2"/>
    </row>
    <row r="24" spans="1:12" ht="20.25" customHeight="1">
      <c r="A24" s="80"/>
      <c r="B24" s="89"/>
      <c r="C24" s="199" t="s">
        <v>106</v>
      </c>
      <c r="D24" s="195"/>
      <c r="E24" s="195"/>
      <c r="F24" s="195"/>
      <c r="G24" s="195"/>
      <c r="H24" s="195"/>
      <c r="I24" s="86"/>
      <c r="J24" s="87"/>
      <c r="K24" s="80"/>
      <c r="L24" s="2"/>
    </row>
    <row r="25" spans="1:12" ht="15.75" customHeight="1">
      <c r="A25" s="80"/>
      <c r="B25" s="90" t="s">
        <v>45</v>
      </c>
      <c r="C25" s="199" t="s">
        <v>46</v>
      </c>
      <c r="D25" s="195"/>
      <c r="E25" s="195"/>
      <c r="F25" s="195"/>
      <c r="G25" s="195"/>
      <c r="H25" s="195"/>
      <c r="I25" s="86"/>
      <c r="J25" s="87"/>
      <c r="K25" s="80"/>
      <c r="L25" s="2"/>
    </row>
    <row r="26" spans="1:12" ht="4.5" customHeight="1">
      <c r="A26" s="80"/>
      <c r="B26" s="89"/>
      <c r="C26" s="199"/>
      <c r="D26" s="195"/>
      <c r="E26" s="195"/>
      <c r="F26" s="195"/>
      <c r="G26" s="195"/>
      <c r="H26" s="195"/>
      <c r="I26" s="86"/>
      <c r="J26" s="87"/>
      <c r="K26" s="80"/>
      <c r="L26" s="2"/>
    </row>
    <row r="27" spans="1:12" ht="54" customHeight="1">
      <c r="A27" s="2"/>
      <c r="B27" s="187" t="s">
        <v>163</v>
      </c>
      <c r="C27" s="187"/>
      <c r="D27" s="187"/>
      <c r="E27" s="187"/>
      <c r="F27" s="187"/>
      <c r="G27" s="187"/>
      <c r="H27" s="187"/>
      <c r="I27" s="187"/>
      <c r="J27" s="2"/>
      <c r="K27" s="2"/>
      <c r="L27" s="2"/>
    </row>
    <row r="28" spans="1:12" ht="75" customHeight="1">
      <c r="A28" s="2"/>
      <c r="B28" s="196" t="s">
        <v>169</v>
      </c>
      <c r="C28" s="196"/>
      <c r="D28" s="196"/>
      <c r="E28" s="196"/>
      <c r="F28" s="196"/>
      <c r="G28" s="196"/>
      <c r="H28" s="196"/>
      <c r="I28" s="88"/>
      <c r="J28" s="2"/>
      <c r="K28" s="2"/>
      <c r="L28" s="2"/>
    </row>
    <row r="29" spans="1:12" ht="32.25" customHeight="1">
      <c r="A29" s="2"/>
      <c r="B29" s="2"/>
      <c r="C29" s="194"/>
      <c r="D29" s="195"/>
      <c r="E29" s="195"/>
      <c r="F29" s="195"/>
      <c r="G29" s="195"/>
      <c r="H29" s="195"/>
      <c r="I29" s="2"/>
      <c r="J29" s="2"/>
      <c r="K29" s="2"/>
      <c r="L29" s="2"/>
    </row>
    <row r="30" spans="1:12" ht="87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password="941C" sheet="1" selectLockedCells="1"/>
  <mergeCells count="17">
    <mergeCell ref="B28:H28"/>
    <mergeCell ref="C21:H21"/>
    <mergeCell ref="C29:H29"/>
    <mergeCell ref="C23:H23"/>
    <mergeCell ref="C22:H22"/>
    <mergeCell ref="C24:H24"/>
    <mergeCell ref="C25:H25"/>
    <mergeCell ref="C26:H26"/>
    <mergeCell ref="B1:G1"/>
    <mergeCell ref="E8:F8"/>
    <mergeCell ref="B27:I27"/>
    <mergeCell ref="E14:F14"/>
    <mergeCell ref="E17:F17"/>
    <mergeCell ref="E6:F6"/>
    <mergeCell ref="B4:G4"/>
    <mergeCell ref="E10:F10"/>
    <mergeCell ref="C20:H20"/>
  </mergeCells>
  <dataValidations count="4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$M$4:$M$7</formula1>
    </dataValidation>
    <dataValidation type="list" showInputMessage="1" showErrorMessage="1" prompt="▼をクリックして&#10;選択してください" error="リストから選択してください" sqref="G3">
      <formula1>$B$33:$B$79</formula1>
    </dataValidation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hidden="1" customWidth="1"/>
    <col min="17" max="17" width="7.75390625" style="28" hidden="1" customWidth="1"/>
    <col min="18" max="18" width="7.00390625" style="28" hidden="1" customWidth="1"/>
    <col min="19" max="20" width="7.375" style="28" hidden="1" customWidth="1"/>
    <col min="21" max="21" width="7.625" style="28" hidden="1" customWidth="1"/>
    <col min="22" max="22" width="10.00390625" style="14" hidden="1" customWidth="1"/>
    <col min="23" max="23" width="7.375" style="14" hidden="1" customWidth="1"/>
    <col min="24" max="24" width="6.375" style="14" hidden="1" customWidth="1"/>
    <col min="25" max="30" width="9.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206" t="s">
        <v>164</v>
      </c>
      <c r="B1" s="207"/>
      <c r="C1" s="145" t="s">
        <v>121</v>
      </c>
      <c r="D1" s="96"/>
      <c r="E1" s="95"/>
      <c r="F1" s="95"/>
      <c r="G1" s="34"/>
      <c r="I1" s="35" t="str">
        <f>"所属長名： "&amp;'所属データ'!$C$6&amp;"  印"</f>
        <v>所属長名：   印</v>
      </c>
      <c r="J1" s="35"/>
      <c r="K1" s="35"/>
      <c r="L1" s="35"/>
      <c r="M1" s="35"/>
      <c r="N1" s="35"/>
      <c r="O1" s="35"/>
      <c r="P1" s="35"/>
      <c r="S1" s="69"/>
      <c r="U1" s="18" t="s">
        <v>29</v>
      </c>
      <c r="V1" s="18" t="s">
        <v>30</v>
      </c>
      <c r="W1" s="18" t="s">
        <v>31</v>
      </c>
      <c r="X1" s="18" t="s">
        <v>15</v>
      </c>
      <c r="Y1" s="18" t="s">
        <v>26</v>
      </c>
      <c r="Z1" s="18" t="s">
        <v>27</v>
      </c>
      <c r="AA1" s="18" t="s">
        <v>28</v>
      </c>
      <c r="AB1" s="18" t="s">
        <v>16</v>
      </c>
      <c r="AC1" s="18" t="s">
        <v>17</v>
      </c>
      <c r="AD1" s="18" t="s">
        <v>18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208"/>
      <c r="B2" s="209"/>
      <c r="C2" s="211" t="str">
        <f>"所属名："&amp;'所属データ'!$C$3</f>
        <v>所属名：</v>
      </c>
      <c r="D2" s="212"/>
      <c r="E2" s="212"/>
      <c r="F2" s="212"/>
      <c r="G2" s="34"/>
      <c r="I2" s="35" t="str">
        <f>"監督名："&amp;'所属データ'!$E$6</f>
        <v>監督名：</v>
      </c>
      <c r="M2" s="68">
        <f>IF(COUNTA(M6:M50)&gt;6,"ﾘﾚｰ人数ｵｰﾊﾞｰ","")</f>
      </c>
      <c r="N2" s="68">
        <f>IF(COUNTA(N6:N50)&gt;6,"ﾘﾚｰ人数ｵｰﾊﾞｰ","")</f>
      </c>
      <c r="O2" s="68"/>
      <c r="P2" s="68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'所属データ'!$A$19/100+430000</f>
        <v>431001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210"/>
      <c r="B3" s="210"/>
      <c r="C3" s="210"/>
      <c r="D3" s="128"/>
      <c r="E3" s="28"/>
      <c r="F3" s="28"/>
      <c r="G3" s="28"/>
      <c r="H3" s="67"/>
      <c r="I3" s="67"/>
      <c r="M3" s="213" t="s">
        <v>52</v>
      </c>
      <c r="N3" s="214"/>
      <c r="O3" s="214"/>
      <c r="P3" s="215"/>
      <c r="Q3" s="28" t="s">
        <v>23</v>
      </c>
      <c r="T3" s="28">
        <f>IF(COUNTA(N6:N50)&gt;0,'所属データ'!$E$3&amp;N5,0)</f>
        <v>0</v>
      </c>
      <c r="U3" s="15">
        <f>'所属データ'!$A$19/100+431000</f>
        <v>432001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201" t="s">
        <v>20</v>
      </c>
      <c r="B4" s="203" t="s">
        <v>32</v>
      </c>
      <c r="C4" s="149" t="s">
        <v>19</v>
      </c>
      <c r="D4" s="149" t="s">
        <v>109</v>
      </c>
      <c r="E4" s="217" t="s">
        <v>22</v>
      </c>
      <c r="F4" s="222" t="s">
        <v>103</v>
      </c>
      <c r="G4" s="205" t="s">
        <v>34</v>
      </c>
      <c r="H4" s="205"/>
      <c r="I4" s="205" t="s">
        <v>50</v>
      </c>
      <c r="J4" s="216"/>
      <c r="K4" s="224" t="s">
        <v>51</v>
      </c>
      <c r="L4" s="225"/>
      <c r="M4" s="219" t="s">
        <v>118</v>
      </c>
      <c r="N4" s="220"/>
      <c r="O4" s="220"/>
      <c r="P4" s="221"/>
      <c r="T4" s="28">
        <f>IF(COUNTA(O5:O49)&gt;0,'所属データ'!$E$3&amp;O5,0)</f>
        <v>0</v>
      </c>
      <c r="U4" s="15">
        <f>'所属データ'!$A$19/100+432000</f>
        <v>433001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202"/>
      <c r="B5" s="204"/>
      <c r="C5" s="39" t="s">
        <v>111</v>
      </c>
      <c r="D5" s="39" t="s">
        <v>108</v>
      </c>
      <c r="E5" s="218"/>
      <c r="F5" s="223"/>
      <c r="G5" s="30" t="s">
        <v>24</v>
      </c>
      <c r="H5" s="31" t="s">
        <v>25</v>
      </c>
      <c r="I5" s="30" t="s">
        <v>24</v>
      </c>
      <c r="J5" s="150" t="s">
        <v>25</v>
      </c>
      <c r="K5" s="146" t="s">
        <v>24</v>
      </c>
      <c r="L5" s="94" t="s">
        <v>25</v>
      </c>
      <c r="M5" s="98"/>
      <c r="N5" s="101"/>
      <c r="O5" s="98"/>
      <c r="P5" s="104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'所属データ'!$A$19/100+433000</f>
        <v>434001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151">
        <v>1</v>
      </c>
      <c r="B6" s="92"/>
      <c r="C6" s="132"/>
      <c r="D6" s="132"/>
      <c r="E6" s="57"/>
      <c r="F6" s="123" t="str">
        <f>'所属データ'!$G$3</f>
        <v>熊　本</v>
      </c>
      <c r="G6" s="32"/>
      <c r="H6" s="36"/>
      <c r="I6" s="32"/>
      <c r="J6" s="152"/>
      <c r="K6" s="147"/>
      <c r="L6" s="36"/>
      <c r="M6" s="92"/>
      <c r="N6" s="102"/>
      <c r="O6" s="92"/>
      <c r="P6" s="105"/>
      <c r="Q6" s="28">
        <f>'所属データ'!$A$19</f>
        <v>100100</v>
      </c>
      <c r="R6" s="28">
        <f>COUNTA(G6,I6,K6)</f>
        <v>0</v>
      </c>
      <c r="S6" s="28">
        <f aca="true" t="shared" si="0" ref="S6:S50">IF(M6="","",Q6*1000+10000+A6)</f>
      </c>
      <c r="T6" s="28">
        <f aca="true" t="shared" si="1" ref="T6:T50">IF(N6="","",Q6*1000+10000+A6)</f>
      </c>
      <c r="U6" s="28">
        <f aca="true" t="shared" si="2" ref="U6:U50">IF(O6="","",Q6*1000+10000+A6)</f>
      </c>
      <c r="V6" s="28">
        <f aca="true" t="shared" si="3" ref="V6:V50">IF(P6="","",Q6*1000+10000+A6)</f>
      </c>
      <c r="AE6" s="15"/>
      <c r="AF6" s="38"/>
      <c r="AG6" s="19"/>
      <c r="AH6" s="19"/>
      <c r="AI6" s="19"/>
      <c r="AJ6" s="19"/>
      <c r="AK6" s="19"/>
    </row>
    <row r="7" spans="1:22" ht="14.25" customHeight="1">
      <c r="A7" s="153">
        <v>2</v>
      </c>
      <c r="B7" s="92"/>
      <c r="C7" s="132"/>
      <c r="D7" s="132"/>
      <c r="E7" s="57"/>
      <c r="F7" s="121" t="str">
        <f>'所属データ'!$G$3</f>
        <v>熊　本</v>
      </c>
      <c r="G7" s="32"/>
      <c r="H7" s="36"/>
      <c r="I7" s="32"/>
      <c r="J7" s="152"/>
      <c r="K7" s="147"/>
      <c r="L7" s="36"/>
      <c r="M7" s="92"/>
      <c r="N7" s="102"/>
      <c r="O7" s="92"/>
      <c r="P7" s="105"/>
      <c r="Q7" s="28">
        <f>'所属データ'!$A$19</f>
        <v>100100</v>
      </c>
      <c r="R7" s="28">
        <f aca="true" t="shared" si="4" ref="R7:R50">COUNTA(G7,I7,K7)</f>
        <v>0</v>
      </c>
      <c r="S7" s="28">
        <f t="shared" si="0"/>
      </c>
      <c r="T7" s="28">
        <f t="shared" si="1"/>
      </c>
      <c r="U7" s="28">
        <f t="shared" si="2"/>
      </c>
      <c r="V7" s="28">
        <f t="shared" si="3"/>
      </c>
    </row>
    <row r="8" spans="1:33" ht="14.25" customHeight="1">
      <c r="A8" s="153">
        <v>3</v>
      </c>
      <c r="B8" s="92"/>
      <c r="C8" s="132"/>
      <c r="D8" s="132"/>
      <c r="E8" s="57"/>
      <c r="F8" s="121" t="str">
        <f>'所属データ'!$G$3</f>
        <v>熊　本</v>
      </c>
      <c r="G8" s="32"/>
      <c r="H8" s="36"/>
      <c r="I8" s="32"/>
      <c r="J8" s="152"/>
      <c r="K8" s="147"/>
      <c r="L8" s="36"/>
      <c r="M8" s="92"/>
      <c r="N8" s="102"/>
      <c r="O8" s="92"/>
      <c r="P8" s="105"/>
      <c r="Q8" s="28">
        <f>'所属データ'!$A$19</f>
        <v>100100</v>
      </c>
      <c r="R8" s="28">
        <f t="shared" si="4"/>
        <v>0</v>
      </c>
      <c r="S8" s="28">
        <f t="shared" si="0"/>
      </c>
      <c r="T8" s="28">
        <f t="shared" si="1"/>
      </c>
      <c r="U8" s="28">
        <f t="shared" si="2"/>
      </c>
      <c r="V8" s="28">
        <f t="shared" si="3"/>
      </c>
      <c r="W8" s="15"/>
      <c r="X8" s="15"/>
      <c r="Y8" s="15"/>
      <c r="Z8" s="15"/>
      <c r="AA8" s="15"/>
      <c r="AB8" s="15"/>
      <c r="AC8" s="15"/>
      <c r="AD8" s="15"/>
      <c r="AE8" s="15"/>
      <c r="AF8" s="38"/>
      <c r="AG8" s="19"/>
    </row>
    <row r="9" spans="1:33" ht="14.25" customHeight="1">
      <c r="A9" s="153">
        <v>4</v>
      </c>
      <c r="B9" s="92"/>
      <c r="C9" s="132"/>
      <c r="D9" s="132"/>
      <c r="E9" s="57"/>
      <c r="F9" s="121" t="str">
        <f>'所属データ'!$G$3</f>
        <v>熊　本</v>
      </c>
      <c r="G9" s="32"/>
      <c r="H9" s="36"/>
      <c r="I9" s="32"/>
      <c r="J9" s="152"/>
      <c r="K9" s="147"/>
      <c r="L9" s="36"/>
      <c r="M9" s="92"/>
      <c r="N9" s="102"/>
      <c r="O9" s="92"/>
      <c r="P9" s="105"/>
      <c r="Q9" s="28">
        <f>'所属データ'!$A$19</f>
        <v>100100</v>
      </c>
      <c r="R9" s="28">
        <f t="shared" si="4"/>
        <v>0</v>
      </c>
      <c r="S9" s="28">
        <f t="shared" si="0"/>
      </c>
      <c r="T9" s="28">
        <f t="shared" si="1"/>
      </c>
      <c r="U9" s="28">
        <f t="shared" si="2"/>
      </c>
      <c r="V9" s="28">
        <f t="shared" si="3"/>
      </c>
      <c r="W9" s="15"/>
      <c r="X9" s="15"/>
      <c r="Y9" s="15"/>
      <c r="Z9" s="15"/>
      <c r="AA9" s="15"/>
      <c r="AB9" s="15"/>
      <c r="AC9" s="15"/>
      <c r="AD9" s="15"/>
      <c r="AE9" s="15"/>
      <c r="AF9" s="38"/>
      <c r="AG9" s="19"/>
    </row>
    <row r="10" spans="1:33" ht="14.25" customHeight="1" thickBot="1">
      <c r="A10" s="154">
        <v>5</v>
      </c>
      <c r="B10" s="93"/>
      <c r="C10" s="131"/>
      <c r="D10" s="131"/>
      <c r="E10" s="58"/>
      <c r="F10" s="122" t="str">
        <f>'所属データ'!$G$3</f>
        <v>熊　本</v>
      </c>
      <c r="G10" s="33"/>
      <c r="H10" s="37"/>
      <c r="I10" s="33"/>
      <c r="J10" s="155"/>
      <c r="K10" s="148"/>
      <c r="L10" s="37"/>
      <c r="M10" s="93"/>
      <c r="N10" s="103"/>
      <c r="O10" s="93"/>
      <c r="P10" s="106"/>
      <c r="Q10" s="28">
        <f>'所属データ'!$A$19</f>
        <v>100100</v>
      </c>
      <c r="R10" s="28">
        <f t="shared" si="4"/>
        <v>0</v>
      </c>
      <c r="S10" s="28">
        <f t="shared" si="0"/>
      </c>
      <c r="T10" s="28">
        <f t="shared" si="1"/>
      </c>
      <c r="U10" s="28">
        <f t="shared" si="2"/>
      </c>
      <c r="V10" s="28">
        <f t="shared" si="3"/>
      </c>
      <c r="W10" s="15"/>
      <c r="X10" s="15"/>
      <c r="Y10" s="15"/>
      <c r="Z10" s="15"/>
      <c r="AA10" s="15"/>
      <c r="AB10" s="15"/>
      <c r="AC10" s="15"/>
      <c r="AD10" s="15"/>
      <c r="AE10" s="15"/>
      <c r="AF10" s="38"/>
      <c r="AG10" s="19"/>
    </row>
    <row r="11" spans="1:33" ht="14.25" customHeight="1">
      <c r="A11" s="151">
        <v>6</v>
      </c>
      <c r="B11" s="92"/>
      <c r="C11" s="129"/>
      <c r="D11" s="132"/>
      <c r="E11" s="57"/>
      <c r="F11" s="121" t="str">
        <f>'所属データ'!$G$3</f>
        <v>熊　本</v>
      </c>
      <c r="G11" s="32"/>
      <c r="H11" s="36"/>
      <c r="I11" s="32"/>
      <c r="J11" s="152"/>
      <c r="K11" s="147"/>
      <c r="L11" s="36"/>
      <c r="M11" s="92"/>
      <c r="N11" s="102"/>
      <c r="O11" s="92"/>
      <c r="P11" s="105"/>
      <c r="Q11" s="28">
        <f>'所属データ'!$A$19</f>
        <v>100100</v>
      </c>
      <c r="R11" s="28">
        <f t="shared" si="4"/>
        <v>0</v>
      </c>
      <c r="S11" s="28">
        <f t="shared" si="0"/>
      </c>
      <c r="T11" s="28">
        <f t="shared" si="1"/>
      </c>
      <c r="U11" s="28">
        <f t="shared" si="2"/>
      </c>
      <c r="V11" s="28">
        <f t="shared" si="3"/>
      </c>
      <c r="W11" s="15"/>
      <c r="X11" s="15"/>
      <c r="Y11" s="15"/>
      <c r="Z11" s="15"/>
      <c r="AA11" s="15"/>
      <c r="AB11" s="15"/>
      <c r="AC11" s="15"/>
      <c r="AD11" s="15"/>
      <c r="AE11" s="15"/>
      <c r="AF11" s="38"/>
      <c r="AG11" s="19"/>
    </row>
    <row r="12" spans="1:33" ht="14.25" customHeight="1">
      <c r="A12" s="153">
        <v>7</v>
      </c>
      <c r="B12" s="92"/>
      <c r="C12" s="129"/>
      <c r="D12" s="132"/>
      <c r="E12" s="57"/>
      <c r="F12" s="121" t="str">
        <f>'所属データ'!$G$3</f>
        <v>熊　本</v>
      </c>
      <c r="G12" s="32"/>
      <c r="H12" s="36"/>
      <c r="I12" s="32"/>
      <c r="J12" s="152"/>
      <c r="K12" s="147"/>
      <c r="L12" s="36"/>
      <c r="M12" s="92"/>
      <c r="N12" s="102"/>
      <c r="O12" s="92"/>
      <c r="P12" s="105"/>
      <c r="Q12" s="28">
        <f>'所属データ'!$A$19</f>
        <v>100100</v>
      </c>
      <c r="R12" s="28">
        <f t="shared" si="4"/>
        <v>0</v>
      </c>
      <c r="S12" s="28">
        <f t="shared" si="0"/>
      </c>
      <c r="T12" s="28">
        <f t="shared" si="1"/>
      </c>
      <c r="U12" s="28">
        <f t="shared" si="2"/>
      </c>
      <c r="V12" s="28">
        <f t="shared" si="3"/>
      </c>
      <c r="W12" s="15"/>
      <c r="X12" s="15"/>
      <c r="Y12" s="15"/>
      <c r="Z12" s="15"/>
      <c r="AA12" s="15"/>
      <c r="AB12" s="15"/>
      <c r="AC12" s="15"/>
      <c r="AD12" s="15"/>
      <c r="AE12" s="15"/>
      <c r="AF12" s="38"/>
      <c r="AG12" s="19"/>
    </row>
    <row r="13" spans="1:32" ht="14.25" customHeight="1">
      <c r="A13" s="153">
        <v>8</v>
      </c>
      <c r="B13" s="92"/>
      <c r="C13" s="129"/>
      <c r="D13" s="132"/>
      <c r="E13" s="57"/>
      <c r="F13" s="121" t="str">
        <f>'所属データ'!$G$3</f>
        <v>熊　本</v>
      </c>
      <c r="G13" s="32"/>
      <c r="H13" s="36"/>
      <c r="I13" s="32"/>
      <c r="J13" s="152"/>
      <c r="K13" s="147"/>
      <c r="L13" s="36"/>
      <c r="M13" s="92"/>
      <c r="N13" s="102"/>
      <c r="O13" s="92"/>
      <c r="P13" s="105"/>
      <c r="Q13" s="28">
        <f>'所属データ'!$A$19</f>
        <v>100100</v>
      </c>
      <c r="R13" s="28">
        <f t="shared" si="4"/>
        <v>0</v>
      </c>
      <c r="S13" s="28">
        <f t="shared" si="0"/>
      </c>
      <c r="T13" s="28">
        <f t="shared" si="1"/>
      </c>
      <c r="U13" s="28">
        <f t="shared" si="2"/>
      </c>
      <c r="V13" s="28">
        <f t="shared" si="3"/>
      </c>
      <c r="W13" s="15"/>
      <c r="X13" s="15"/>
      <c r="Y13" s="15"/>
      <c r="Z13" s="15"/>
      <c r="AA13" s="15"/>
      <c r="AB13" s="15"/>
      <c r="AC13" s="15"/>
      <c r="AD13" s="15"/>
      <c r="AE13" s="15"/>
      <c r="AF13" s="38"/>
    </row>
    <row r="14" spans="1:32" ht="14.25" customHeight="1">
      <c r="A14" s="153">
        <v>9</v>
      </c>
      <c r="B14" s="92"/>
      <c r="C14" s="129"/>
      <c r="D14" s="132"/>
      <c r="E14" s="57"/>
      <c r="F14" s="121" t="str">
        <f>'所属データ'!$G$3</f>
        <v>熊　本</v>
      </c>
      <c r="G14" s="32"/>
      <c r="H14" s="36"/>
      <c r="I14" s="32"/>
      <c r="J14" s="152"/>
      <c r="K14" s="147"/>
      <c r="L14" s="36"/>
      <c r="M14" s="92"/>
      <c r="N14" s="102"/>
      <c r="O14" s="92"/>
      <c r="P14" s="105"/>
      <c r="Q14" s="28">
        <f>'所属データ'!$A$19</f>
        <v>100100</v>
      </c>
      <c r="R14" s="28">
        <f t="shared" si="4"/>
        <v>0</v>
      </c>
      <c r="S14" s="28">
        <f t="shared" si="0"/>
      </c>
      <c r="T14" s="28">
        <f t="shared" si="1"/>
      </c>
      <c r="U14" s="28">
        <f t="shared" si="2"/>
      </c>
      <c r="V14" s="28">
        <f t="shared" si="3"/>
      </c>
      <c r="W14" s="15"/>
      <c r="X14" s="15"/>
      <c r="Y14" s="15"/>
      <c r="Z14" s="15"/>
      <c r="AA14" s="15"/>
      <c r="AB14" s="15"/>
      <c r="AC14" s="15"/>
      <c r="AD14" s="15"/>
      <c r="AE14" s="15"/>
      <c r="AF14" s="38"/>
    </row>
    <row r="15" spans="1:32" ht="14.25" customHeight="1" thickBot="1">
      <c r="A15" s="154">
        <v>10</v>
      </c>
      <c r="B15" s="93"/>
      <c r="C15" s="131"/>
      <c r="D15" s="131"/>
      <c r="E15" s="58"/>
      <c r="F15" s="122" t="str">
        <f>'所属データ'!$G$3</f>
        <v>熊　本</v>
      </c>
      <c r="G15" s="33"/>
      <c r="H15" s="37"/>
      <c r="I15" s="33"/>
      <c r="J15" s="155"/>
      <c r="K15" s="148"/>
      <c r="L15" s="37"/>
      <c r="M15" s="93"/>
      <c r="N15" s="103"/>
      <c r="O15" s="93"/>
      <c r="P15" s="106"/>
      <c r="Q15" s="28">
        <f>'所属データ'!$A$19</f>
        <v>100100</v>
      </c>
      <c r="R15" s="28">
        <f t="shared" si="4"/>
        <v>0</v>
      </c>
      <c r="S15" s="28">
        <f t="shared" si="0"/>
      </c>
      <c r="T15" s="28">
        <f t="shared" si="1"/>
      </c>
      <c r="U15" s="28">
        <f t="shared" si="2"/>
      </c>
      <c r="V15" s="28">
        <f t="shared" si="3"/>
      </c>
      <c r="W15" s="15"/>
      <c r="X15" s="15"/>
      <c r="Y15" s="15"/>
      <c r="Z15" s="15"/>
      <c r="AA15" s="15"/>
      <c r="AB15" s="15"/>
      <c r="AC15" s="15"/>
      <c r="AD15" s="15"/>
      <c r="AE15" s="15"/>
      <c r="AF15" s="38"/>
    </row>
    <row r="16" spans="1:32" ht="14.25" customHeight="1">
      <c r="A16" s="151">
        <v>11</v>
      </c>
      <c r="B16" s="92"/>
      <c r="C16" s="129"/>
      <c r="D16" s="132"/>
      <c r="E16" s="57"/>
      <c r="F16" s="121" t="str">
        <f>'所属データ'!$G$3</f>
        <v>熊　本</v>
      </c>
      <c r="G16" s="32"/>
      <c r="H16" s="36"/>
      <c r="I16" s="32"/>
      <c r="J16" s="152"/>
      <c r="K16" s="147"/>
      <c r="L16" s="36"/>
      <c r="M16" s="92"/>
      <c r="N16" s="102"/>
      <c r="O16" s="92"/>
      <c r="P16" s="105"/>
      <c r="Q16" s="28">
        <f>'所属データ'!$A$19</f>
        <v>100100</v>
      </c>
      <c r="R16" s="28">
        <f t="shared" si="4"/>
        <v>0</v>
      </c>
      <c r="S16" s="28">
        <f t="shared" si="0"/>
      </c>
      <c r="T16" s="28">
        <f t="shared" si="1"/>
      </c>
      <c r="U16" s="28">
        <f t="shared" si="2"/>
      </c>
      <c r="V16" s="28">
        <f t="shared" si="3"/>
      </c>
      <c r="W16" s="15"/>
      <c r="X16" s="15"/>
      <c r="Y16" s="15"/>
      <c r="Z16" s="15"/>
      <c r="AA16" s="15"/>
      <c r="AB16" s="15"/>
      <c r="AC16" s="15"/>
      <c r="AD16" s="15"/>
      <c r="AE16" s="15"/>
      <c r="AF16" s="38"/>
    </row>
    <row r="17" spans="1:32" ht="14.25" customHeight="1">
      <c r="A17" s="153">
        <v>12</v>
      </c>
      <c r="B17" s="92"/>
      <c r="C17" s="132"/>
      <c r="D17" s="132"/>
      <c r="E17" s="57"/>
      <c r="F17" s="121" t="str">
        <f>'所属データ'!$G$3</f>
        <v>熊　本</v>
      </c>
      <c r="G17" s="32"/>
      <c r="H17" s="36"/>
      <c r="I17" s="32"/>
      <c r="J17" s="152"/>
      <c r="K17" s="147"/>
      <c r="L17" s="36"/>
      <c r="M17" s="92"/>
      <c r="N17" s="102"/>
      <c r="O17" s="92"/>
      <c r="P17" s="105"/>
      <c r="Q17" s="28">
        <f>'所属データ'!$A$19</f>
        <v>100100</v>
      </c>
      <c r="R17" s="28">
        <f t="shared" si="4"/>
        <v>0</v>
      </c>
      <c r="S17" s="28">
        <f t="shared" si="0"/>
      </c>
      <c r="T17" s="28">
        <f t="shared" si="1"/>
      </c>
      <c r="U17" s="28">
        <f t="shared" si="2"/>
      </c>
      <c r="V17" s="28">
        <f t="shared" si="3"/>
      </c>
      <c r="W17" s="15"/>
      <c r="X17" s="15"/>
      <c r="Y17" s="15"/>
      <c r="Z17" s="15"/>
      <c r="AA17" s="15"/>
      <c r="AB17" s="15"/>
      <c r="AC17" s="15"/>
      <c r="AD17" s="15"/>
      <c r="AE17" s="15"/>
      <c r="AF17" s="38"/>
    </row>
    <row r="18" spans="1:32" ht="14.25" customHeight="1">
      <c r="A18" s="153">
        <v>13</v>
      </c>
      <c r="B18" s="92"/>
      <c r="C18" s="132"/>
      <c r="D18" s="132"/>
      <c r="E18" s="57"/>
      <c r="F18" s="121" t="str">
        <f>'所属データ'!$G$3</f>
        <v>熊　本</v>
      </c>
      <c r="G18" s="32"/>
      <c r="H18" s="36"/>
      <c r="I18" s="32"/>
      <c r="J18" s="152"/>
      <c r="K18" s="147"/>
      <c r="L18" s="36"/>
      <c r="M18" s="92"/>
      <c r="N18" s="102"/>
      <c r="O18" s="92"/>
      <c r="P18" s="105"/>
      <c r="Q18" s="28">
        <f>'所属データ'!$A$19</f>
        <v>100100</v>
      </c>
      <c r="R18" s="28">
        <f t="shared" si="4"/>
        <v>0</v>
      </c>
      <c r="S18" s="28">
        <f t="shared" si="0"/>
      </c>
      <c r="T18" s="28">
        <f t="shared" si="1"/>
      </c>
      <c r="U18" s="28">
        <f t="shared" si="2"/>
      </c>
      <c r="V18" s="28">
        <f t="shared" si="3"/>
      </c>
      <c r="W18" s="15"/>
      <c r="X18" s="15"/>
      <c r="Y18" s="15"/>
      <c r="Z18" s="15"/>
      <c r="AA18" s="15"/>
      <c r="AB18" s="15"/>
      <c r="AC18" s="15"/>
      <c r="AD18" s="15"/>
      <c r="AE18" s="15"/>
      <c r="AF18" s="38"/>
    </row>
    <row r="19" spans="1:32" ht="14.25" customHeight="1">
      <c r="A19" s="153">
        <v>14</v>
      </c>
      <c r="B19" s="92"/>
      <c r="C19" s="132"/>
      <c r="D19" s="132"/>
      <c r="E19" s="57"/>
      <c r="F19" s="121" t="str">
        <f>'所属データ'!$G$3</f>
        <v>熊　本</v>
      </c>
      <c r="G19" s="32"/>
      <c r="H19" s="36"/>
      <c r="I19" s="32"/>
      <c r="J19" s="152"/>
      <c r="K19" s="147"/>
      <c r="L19" s="36"/>
      <c r="M19" s="92"/>
      <c r="N19" s="102"/>
      <c r="O19" s="92"/>
      <c r="P19" s="105"/>
      <c r="Q19" s="28">
        <f>'所属データ'!$A$19</f>
        <v>100100</v>
      </c>
      <c r="R19" s="28">
        <f t="shared" si="4"/>
        <v>0</v>
      </c>
      <c r="S19" s="28">
        <f t="shared" si="0"/>
      </c>
      <c r="T19" s="28">
        <f t="shared" si="1"/>
      </c>
      <c r="U19" s="28">
        <f t="shared" si="2"/>
      </c>
      <c r="V19" s="28">
        <f t="shared" si="3"/>
      </c>
      <c r="W19" s="15"/>
      <c r="X19" s="15"/>
      <c r="Y19" s="15"/>
      <c r="Z19" s="15"/>
      <c r="AA19" s="15"/>
      <c r="AB19" s="15"/>
      <c r="AC19" s="15"/>
      <c r="AD19" s="15"/>
      <c r="AE19" s="15"/>
      <c r="AF19" s="38"/>
    </row>
    <row r="20" spans="1:32" ht="14.25" customHeight="1" thickBot="1">
      <c r="A20" s="154">
        <v>15</v>
      </c>
      <c r="B20" s="93"/>
      <c r="C20" s="131"/>
      <c r="D20" s="131"/>
      <c r="E20" s="58"/>
      <c r="F20" s="122" t="str">
        <f>'所属データ'!$G$3</f>
        <v>熊　本</v>
      </c>
      <c r="G20" s="33"/>
      <c r="H20" s="37"/>
      <c r="I20" s="33"/>
      <c r="J20" s="155"/>
      <c r="K20" s="148"/>
      <c r="L20" s="37"/>
      <c r="M20" s="93"/>
      <c r="N20" s="103"/>
      <c r="O20" s="93"/>
      <c r="P20" s="106"/>
      <c r="Q20" s="28">
        <f>'所属データ'!$A$19</f>
        <v>100100</v>
      </c>
      <c r="R20" s="28">
        <f t="shared" si="4"/>
        <v>0</v>
      </c>
      <c r="S20" s="28">
        <f t="shared" si="0"/>
      </c>
      <c r="T20" s="28">
        <f t="shared" si="1"/>
      </c>
      <c r="U20" s="28">
        <f t="shared" si="2"/>
      </c>
      <c r="V20" s="28">
        <f t="shared" si="3"/>
      </c>
      <c r="W20" s="15"/>
      <c r="X20" s="15"/>
      <c r="Y20" s="15"/>
      <c r="Z20" s="15"/>
      <c r="AA20" s="15"/>
      <c r="AB20" s="15"/>
      <c r="AC20" s="15"/>
      <c r="AD20" s="15"/>
      <c r="AE20" s="15"/>
      <c r="AF20" s="38"/>
    </row>
    <row r="21" spans="1:32" ht="14.25" customHeight="1">
      <c r="A21" s="151">
        <v>16</v>
      </c>
      <c r="B21" s="92"/>
      <c r="C21" s="129"/>
      <c r="D21" s="129"/>
      <c r="E21" s="57"/>
      <c r="F21" s="121" t="str">
        <f>'所属データ'!$G$3</f>
        <v>熊　本</v>
      </c>
      <c r="G21" s="32"/>
      <c r="H21" s="36"/>
      <c r="I21" s="32"/>
      <c r="J21" s="152"/>
      <c r="K21" s="147"/>
      <c r="L21" s="36"/>
      <c r="M21" s="92"/>
      <c r="N21" s="102"/>
      <c r="O21" s="92"/>
      <c r="P21" s="105"/>
      <c r="Q21" s="28">
        <f>'所属データ'!$A$19</f>
        <v>100100</v>
      </c>
      <c r="R21" s="28">
        <f t="shared" si="4"/>
        <v>0</v>
      </c>
      <c r="S21" s="28">
        <f t="shared" si="0"/>
      </c>
      <c r="T21" s="28">
        <f t="shared" si="1"/>
      </c>
      <c r="U21" s="28">
        <f t="shared" si="2"/>
      </c>
      <c r="V21" s="28">
        <f t="shared" si="3"/>
      </c>
      <c r="W21" s="15"/>
      <c r="X21" s="15"/>
      <c r="Y21" s="15"/>
      <c r="Z21" s="15"/>
      <c r="AA21" s="15"/>
      <c r="AB21" s="15"/>
      <c r="AC21" s="15"/>
      <c r="AD21" s="15"/>
      <c r="AE21" s="15"/>
      <c r="AF21" s="38"/>
    </row>
    <row r="22" spans="1:32" ht="14.25" customHeight="1">
      <c r="A22" s="153">
        <v>17</v>
      </c>
      <c r="B22" s="92"/>
      <c r="C22" s="129"/>
      <c r="D22" s="129"/>
      <c r="E22" s="57"/>
      <c r="F22" s="121" t="str">
        <f>'所属データ'!$G$3</f>
        <v>熊　本</v>
      </c>
      <c r="G22" s="32"/>
      <c r="H22" s="36"/>
      <c r="I22" s="32"/>
      <c r="J22" s="152"/>
      <c r="K22" s="147"/>
      <c r="L22" s="36"/>
      <c r="M22" s="92"/>
      <c r="N22" s="102"/>
      <c r="O22" s="92"/>
      <c r="P22" s="105"/>
      <c r="Q22" s="28">
        <f>'所属データ'!$A$19</f>
        <v>100100</v>
      </c>
      <c r="R22" s="28">
        <f t="shared" si="4"/>
        <v>0</v>
      </c>
      <c r="S22" s="28">
        <f t="shared" si="0"/>
      </c>
      <c r="T22" s="28">
        <f t="shared" si="1"/>
      </c>
      <c r="U22" s="28">
        <f t="shared" si="2"/>
      </c>
      <c r="V22" s="28">
        <f t="shared" si="3"/>
      </c>
      <c r="W22" s="15"/>
      <c r="X22" s="15"/>
      <c r="Y22" s="15"/>
      <c r="Z22" s="15"/>
      <c r="AA22" s="15"/>
      <c r="AB22" s="15"/>
      <c r="AC22" s="15"/>
      <c r="AD22" s="15"/>
      <c r="AE22" s="15"/>
      <c r="AF22" s="38"/>
    </row>
    <row r="23" spans="1:32" ht="14.25" customHeight="1">
      <c r="A23" s="153">
        <v>18</v>
      </c>
      <c r="B23" s="92"/>
      <c r="C23" s="129"/>
      <c r="D23" s="129"/>
      <c r="E23" s="57"/>
      <c r="F23" s="121" t="str">
        <f>'所属データ'!$G$3</f>
        <v>熊　本</v>
      </c>
      <c r="G23" s="32"/>
      <c r="H23" s="36"/>
      <c r="I23" s="32"/>
      <c r="J23" s="152"/>
      <c r="K23" s="147"/>
      <c r="L23" s="36"/>
      <c r="M23" s="92"/>
      <c r="N23" s="102"/>
      <c r="O23" s="92"/>
      <c r="P23" s="105"/>
      <c r="Q23" s="28">
        <f>'所属データ'!$A$19</f>
        <v>100100</v>
      </c>
      <c r="R23" s="28">
        <f t="shared" si="4"/>
        <v>0</v>
      </c>
      <c r="S23" s="28">
        <f t="shared" si="0"/>
      </c>
      <c r="T23" s="28">
        <f t="shared" si="1"/>
      </c>
      <c r="U23" s="28">
        <f t="shared" si="2"/>
      </c>
      <c r="V23" s="28">
        <f t="shared" si="3"/>
      </c>
      <c r="W23" s="15"/>
      <c r="X23" s="15"/>
      <c r="Y23" s="15"/>
      <c r="Z23" s="15"/>
      <c r="AA23" s="15"/>
      <c r="AB23" s="15"/>
      <c r="AC23" s="15"/>
      <c r="AD23" s="15"/>
      <c r="AE23" s="15"/>
      <c r="AF23" s="38"/>
    </row>
    <row r="24" spans="1:32" ht="14.25" customHeight="1">
      <c r="A24" s="153">
        <v>19</v>
      </c>
      <c r="B24" s="92"/>
      <c r="C24" s="129"/>
      <c r="D24" s="129"/>
      <c r="E24" s="57"/>
      <c r="F24" s="121" t="str">
        <f>'所属データ'!$G$3</f>
        <v>熊　本</v>
      </c>
      <c r="G24" s="32"/>
      <c r="H24" s="36"/>
      <c r="I24" s="32"/>
      <c r="J24" s="152"/>
      <c r="K24" s="147"/>
      <c r="L24" s="36"/>
      <c r="M24" s="92"/>
      <c r="N24" s="102"/>
      <c r="O24" s="92"/>
      <c r="P24" s="105"/>
      <c r="Q24" s="28">
        <f>'所属データ'!$A$19</f>
        <v>100100</v>
      </c>
      <c r="R24" s="28">
        <f t="shared" si="4"/>
        <v>0</v>
      </c>
      <c r="S24" s="28">
        <f t="shared" si="0"/>
      </c>
      <c r="T24" s="28">
        <f t="shared" si="1"/>
      </c>
      <c r="U24" s="28">
        <f t="shared" si="2"/>
      </c>
      <c r="V24" s="28">
        <f t="shared" si="3"/>
      </c>
      <c r="W24" s="15"/>
      <c r="X24" s="15"/>
      <c r="Y24" s="15"/>
      <c r="Z24" s="15"/>
      <c r="AA24" s="15"/>
      <c r="AB24" s="15"/>
      <c r="AC24" s="15"/>
      <c r="AD24" s="15"/>
      <c r="AE24" s="15"/>
      <c r="AF24" s="38"/>
    </row>
    <row r="25" spans="1:32" ht="14.25" customHeight="1" thickBot="1">
      <c r="A25" s="154">
        <v>20</v>
      </c>
      <c r="B25" s="93"/>
      <c r="C25" s="130"/>
      <c r="D25" s="130"/>
      <c r="E25" s="58"/>
      <c r="F25" s="122" t="str">
        <f>'所属データ'!$G$3</f>
        <v>熊　本</v>
      </c>
      <c r="G25" s="33"/>
      <c r="H25" s="37"/>
      <c r="I25" s="33"/>
      <c r="J25" s="155"/>
      <c r="K25" s="148"/>
      <c r="L25" s="37"/>
      <c r="M25" s="93"/>
      <c r="N25" s="103"/>
      <c r="O25" s="93"/>
      <c r="P25" s="106"/>
      <c r="Q25" s="28">
        <f>'所属データ'!$A$19</f>
        <v>100100</v>
      </c>
      <c r="R25" s="28">
        <f t="shared" si="4"/>
        <v>0</v>
      </c>
      <c r="S25" s="28">
        <f t="shared" si="0"/>
      </c>
      <c r="T25" s="28">
        <f t="shared" si="1"/>
      </c>
      <c r="U25" s="28">
        <f t="shared" si="2"/>
      </c>
      <c r="V25" s="28">
        <f t="shared" si="3"/>
      </c>
      <c r="W25" s="15"/>
      <c r="X25" s="15"/>
      <c r="Y25" s="15"/>
      <c r="Z25" s="15"/>
      <c r="AA25" s="15"/>
      <c r="AB25" s="15"/>
      <c r="AC25" s="15"/>
      <c r="AD25" s="15"/>
      <c r="AE25" s="15"/>
      <c r="AF25" s="38"/>
    </row>
    <row r="26" spans="1:32" ht="14.25" customHeight="1">
      <c r="A26" s="151">
        <v>21</v>
      </c>
      <c r="B26" s="92"/>
      <c r="C26" s="129"/>
      <c r="D26" s="129"/>
      <c r="E26" s="57"/>
      <c r="F26" s="121" t="str">
        <f>'所属データ'!$G$3</f>
        <v>熊　本</v>
      </c>
      <c r="G26" s="32"/>
      <c r="H26" s="36"/>
      <c r="I26" s="32"/>
      <c r="J26" s="152"/>
      <c r="K26" s="147"/>
      <c r="L26" s="36"/>
      <c r="M26" s="92"/>
      <c r="N26" s="102"/>
      <c r="O26" s="92"/>
      <c r="P26" s="105"/>
      <c r="Q26" s="28">
        <f>'所属データ'!$A$19</f>
        <v>100100</v>
      </c>
      <c r="R26" s="28">
        <f t="shared" si="4"/>
        <v>0</v>
      </c>
      <c r="S26" s="28">
        <f t="shared" si="0"/>
      </c>
      <c r="T26" s="28">
        <f t="shared" si="1"/>
      </c>
      <c r="U26" s="28">
        <f t="shared" si="2"/>
      </c>
      <c r="V26" s="28">
        <f t="shared" si="3"/>
      </c>
      <c r="W26" s="15"/>
      <c r="X26" s="15"/>
      <c r="Y26" s="15"/>
      <c r="Z26" s="15"/>
      <c r="AA26" s="15"/>
      <c r="AB26" s="15"/>
      <c r="AC26" s="15"/>
      <c r="AD26" s="15"/>
      <c r="AE26" s="15"/>
      <c r="AF26" s="38"/>
    </row>
    <row r="27" spans="1:32" ht="14.25" customHeight="1">
      <c r="A27" s="153">
        <v>22</v>
      </c>
      <c r="B27" s="92"/>
      <c r="C27" s="129"/>
      <c r="D27" s="129"/>
      <c r="E27" s="57"/>
      <c r="F27" s="121" t="str">
        <f>'所属データ'!$G$3</f>
        <v>熊　本</v>
      </c>
      <c r="G27" s="32"/>
      <c r="H27" s="36"/>
      <c r="I27" s="32"/>
      <c r="J27" s="152"/>
      <c r="K27" s="147"/>
      <c r="L27" s="36"/>
      <c r="M27" s="92"/>
      <c r="N27" s="102"/>
      <c r="O27" s="92"/>
      <c r="P27" s="105"/>
      <c r="Q27" s="28">
        <f>'所属データ'!$A$19</f>
        <v>100100</v>
      </c>
      <c r="R27" s="28">
        <f t="shared" si="4"/>
        <v>0</v>
      </c>
      <c r="S27" s="28">
        <f t="shared" si="0"/>
      </c>
      <c r="T27" s="28">
        <f t="shared" si="1"/>
      </c>
      <c r="U27" s="28">
        <f t="shared" si="2"/>
      </c>
      <c r="V27" s="28">
        <f t="shared" si="3"/>
      </c>
      <c r="W27" s="15"/>
      <c r="X27" s="15"/>
      <c r="Y27" s="15"/>
      <c r="Z27" s="15"/>
      <c r="AA27" s="15"/>
      <c r="AB27" s="15"/>
      <c r="AC27" s="15"/>
      <c r="AD27" s="15"/>
      <c r="AE27" s="15"/>
      <c r="AF27" s="38"/>
    </row>
    <row r="28" spans="1:32" ht="14.25" customHeight="1">
      <c r="A28" s="153">
        <v>23</v>
      </c>
      <c r="B28" s="92"/>
      <c r="C28" s="129"/>
      <c r="D28" s="129"/>
      <c r="E28" s="57"/>
      <c r="F28" s="121" t="str">
        <f>'所属データ'!$G$3</f>
        <v>熊　本</v>
      </c>
      <c r="G28" s="32"/>
      <c r="H28" s="36"/>
      <c r="I28" s="32"/>
      <c r="J28" s="152"/>
      <c r="K28" s="147"/>
      <c r="L28" s="36"/>
      <c r="M28" s="92"/>
      <c r="N28" s="102"/>
      <c r="O28" s="92"/>
      <c r="P28" s="105"/>
      <c r="Q28" s="28">
        <f>'所属データ'!$A$19</f>
        <v>100100</v>
      </c>
      <c r="R28" s="28">
        <f t="shared" si="4"/>
        <v>0</v>
      </c>
      <c r="S28" s="28">
        <f t="shared" si="0"/>
      </c>
      <c r="T28" s="28">
        <f t="shared" si="1"/>
      </c>
      <c r="U28" s="28">
        <f t="shared" si="2"/>
      </c>
      <c r="V28" s="28">
        <f t="shared" si="3"/>
      </c>
      <c r="W28" s="15"/>
      <c r="X28" s="15"/>
      <c r="Y28" s="15"/>
      <c r="Z28" s="15"/>
      <c r="AA28" s="15"/>
      <c r="AB28" s="15"/>
      <c r="AC28" s="15"/>
      <c r="AD28" s="15"/>
      <c r="AE28" s="15"/>
      <c r="AF28" s="38"/>
    </row>
    <row r="29" spans="1:32" ht="14.25" customHeight="1">
      <c r="A29" s="153">
        <v>24</v>
      </c>
      <c r="B29" s="92"/>
      <c r="C29" s="129"/>
      <c r="D29" s="129"/>
      <c r="E29" s="57"/>
      <c r="F29" s="121" t="str">
        <f>'所属データ'!$G$3</f>
        <v>熊　本</v>
      </c>
      <c r="G29" s="32"/>
      <c r="H29" s="36"/>
      <c r="I29" s="32"/>
      <c r="J29" s="152"/>
      <c r="K29" s="147"/>
      <c r="L29" s="36"/>
      <c r="M29" s="92"/>
      <c r="N29" s="102"/>
      <c r="O29" s="92"/>
      <c r="P29" s="105"/>
      <c r="Q29" s="28">
        <f>'所属データ'!$A$19</f>
        <v>100100</v>
      </c>
      <c r="R29" s="28">
        <f t="shared" si="4"/>
        <v>0</v>
      </c>
      <c r="S29" s="28">
        <f t="shared" si="0"/>
      </c>
      <c r="T29" s="28">
        <f t="shared" si="1"/>
      </c>
      <c r="U29" s="28">
        <f t="shared" si="2"/>
      </c>
      <c r="V29" s="28">
        <f t="shared" si="3"/>
      </c>
      <c r="W29" s="15"/>
      <c r="X29" s="15"/>
      <c r="Y29" s="15"/>
      <c r="Z29" s="15"/>
      <c r="AA29" s="15"/>
      <c r="AB29" s="15"/>
      <c r="AC29" s="15"/>
      <c r="AD29" s="15"/>
      <c r="AE29" s="15"/>
      <c r="AF29" s="38"/>
    </row>
    <row r="30" spans="1:32" ht="14.25" customHeight="1" thickBot="1">
      <c r="A30" s="154">
        <v>25</v>
      </c>
      <c r="B30" s="93"/>
      <c r="C30" s="130"/>
      <c r="D30" s="130"/>
      <c r="E30" s="58"/>
      <c r="F30" s="122" t="str">
        <f>'所属データ'!$G$3</f>
        <v>熊　本</v>
      </c>
      <c r="G30" s="33"/>
      <c r="H30" s="37"/>
      <c r="I30" s="33"/>
      <c r="J30" s="155"/>
      <c r="K30" s="148"/>
      <c r="L30" s="37"/>
      <c r="M30" s="93"/>
      <c r="N30" s="103"/>
      <c r="O30" s="93"/>
      <c r="P30" s="106"/>
      <c r="Q30" s="28">
        <f>'所属データ'!$A$19</f>
        <v>100100</v>
      </c>
      <c r="R30" s="28">
        <f t="shared" si="4"/>
        <v>0</v>
      </c>
      <c r="S30" s="28">
        <f t="shared" si="0"/>
      </c>
      <c r="T30" s="28">
        <f t="shared" si="1"/>
      </c>
      <c r="U30" s="28">
        <f t="shared" si="2"/>
      </c>
      <c r="V30" s="28">
        <f t="shared" si="3"/>
      </c>
      <c r="W30" s="15"/>
      <c r="X30" s="15"/>
      <c r="Y30" s="15"/>
      <c r="Z30" s="15"/>
      <c r="AA30" s="15"/>
      <c r="AB30" s="15"/>
      <c r="AC30" s="15"/>
      <c r="AD30" s="15"/>
      <c r="AE30" s="15"/>
      <c r="AF30" s="38"/>
    </row>
    <row r="31" spans="1:32" ht="14.25" customHeight="1">
      <c r="A31" s="151">
        <v>26</v>
      </c>
      <c r="B31" s="92"/>
      <c r="C31" s="129"/>
      <c r="D31" s="129"/>
      <c r="E31" s="57"/>
      <c r="F31" s="121" t="str">
        <f>'所属データ'!$G$3</f>
        <v>熊　本</v>
      </c>
      <c r="G31" s="32"/>
      <c r="H31" s="36"/>
      <c r="I31" s="32"/>
      <c r="J31" s="152"/>
      <c r="K31" s="147"/>
      <c r="L31" s="36"/>
      <c r="M31" s="92"/>
      <c r="N31" s="102"/>
      <c r="O31" s="92"/>
      <c r="P31" s="105"/>
      <c r="Q31" s="28">
        <f>'所属データ'!$A$19</f>
        <v>100100</v>
      </c>
      <c r="R31" s="28">
        <f t="shared" si="4"/>
        <v>0</v>
      </c>
      <c r="S31" s="28">
        <f t="shared" si="0"/>
      </c>
      <c r="T31" s="28">
        <f t="shared" si="1"/>
      </c>
      <c r="U31" s="28">
        <f t="shared" si="2"/>
      </c>
      <c r="V31" s="28">
        <f t="shared" si="3"/>
      </c>
      <c r="W31" s="15"/>
      <c r="X31" s="15"/>
      <c r="Y31" s="15"/>
      <c r="Z31" s="15"/>
      <c r="AA31" s="15"/>
      <c r="AB31" s="15"/>
      <c r="AC31" s="15"/>
      <c r="AD31" s="15"/>
      <c r="AE31" s="15"/>
      <c r="AF31" s="38"/>
    </row>
    <row r="32" spans="1:32" ht="14.25" customHeight="1">
      <c r="A32" s="153">
        <v>27</v>
      </c>
      <c r="B32" s="92"/>
      <c r="C32" s="129"/>
      <c r="D32" s="129"/>
      <c r="E32" s="57"/>
      <c r="F32" s="121" t="str">
        <f>'所属データ'!$G$3</f>
        <v>熊　本</v>
      </c>
      <c r="G32" s="32"/>
      <c r="H32" s="36"/>
      <c r="I32" s="32"/>
      <c r="J32" s="152"/>
      <c r="K32" s="147"/>
      <c r="L32" s="36"/>
      <c r="M32" s="92"/>
      <c r="N32" s="102"/>
      <c r="O32" s="92"/>
      <c r="P32" s="105"/>
      <c r="Q32" s="28">
        <f>'所属データ'!$A$19</f>
        <v>100100</v>
      </c>
      <c r="R32" s="28">
        <f t="shared" si="4"/>
        <v>0</v>
      </c>
      <c r="S32" s="28">
        <f t="shared" si="0"/>
      </c>
      <c r="T32" s="28">
        <f t="shared" si="1"/>
      </c>
      <c r="U32" s="28">
        <f t="shared" si="2"/>
      </c>
      <c r="V32" s="28">
        <f t="shared" si="3"/>
      </c>
      <c r="W32" s="15"/>
      <c r="X32" s="15"/>
      <c r="Y32" s="15"/>
      <c r="Z32" s="15"/>
      <c r="AA32" s="15"/>
      <c r="AB32" s="15"/>
      <c r="AC32" s="15"/>
      <c r="AD32" s="15"/>
      <c r="AE32" s="15"/>
      <c r="AF32" s="38"/>
    </row>
    <row r="33" spans="1:32" ht="14.25" customHeight="1">
      <c r="A33" s="153">
        <v>28</v>
      </c>
      <c r="B33" s="92"/>
      <c r="C33" s="129"/>
      <c r="D33" s="129"/>
      <c r="E33" s="57"/>
      <c r="F33" s="121" t="str">
        <f>'所属データ'!$G$3</f>
        <v>熊　本</v>
      </c>
      <c r="G33" s="32"/>
      <c r="H33" s="36"/>
      <c r="I33" s="32"/>
      <c r="J33" s="152"/>
      <c r="K33" s="147"/>
      <c r="L33" s="36"/>
      <c r="M33" s="92"/>
      <c r="N33" s="102"/>
      <c r="O33" s="92"/>
      <c r="P33" s="105"/>
      <c r="Q33" s="28">
        <f>'所属データ'!$A$19</f>
        <v>100100</v>
      </c>
      <c r="R33" s="28">
        <f t="shared" si="4"/>
        <v>0</v>
      </c>
      <c r="S33" s="28">
        <f t="shared" si="0"/>
      </c>
      <c r="T33" s="28">
        <f t="shared" si="1"/>
      </c>
      <c r="U33" s="28">
        <f t="shared" si="2"/>
      </c>
      <c r="V33" s="28">
        <f t="shared" si="3"/>
      </c>
      <c r="W33" s="15"/>
      <c r="X33" s="15"/>
      <c r="Y33" s="15"/>
      <c r="Z33" s="15"/>
      <c r="AA33" s="15"/>
      <c r="AB33" s="15"/>
      <c r="AC33" s="15"/>
      <c r="AD33" s="15"/>
      <c r="AE33" s="15"/>
      <c r="AF33" s="38"/>
    </row>
    <row r="34" spans="1:32" ht="14.25" customHeight="1">
      <c r="A34" s="153">
        <v>29</v>
      </c>
      <c r="B34" s="92"/>
      <c r="C34" s="129"/>
      <c r="D34" s="129"/>
      <c r="E34" s="57"/>
      <c r="F34" s="121" t="str">
        <f>'所属データ'!$G$3</f>
        <v>熊　本</v>
      </c>
      <c r="G34" s="32"/>
      <c r="H34" s="36"/>
      <c r="I34" s="32"/>
      <c r="J34" s="152"/>
      <c r="K34" s="147"/>
      <c r="L34" s="36"/>
      <c r="M34" s="92"/>
      <c r="N34" s="102"/>
      <c r="O34" s="92"/>
      <c r="P34" s="105"/>
      <c r="Q34" s="28">
        <f>'所属データ'!$A$19</f>
        <v>100100</v>
      </c>
      <c r="R34" s="28">
        <f t="shared" si="4"/>
        <v>0</v>
      </c>
      <c r="S34" s="28">
        <f t="shared" si="0"/>
      </c>
      <c r="T34" s="28">
        <f t="shared" si="1"/>
      </c>
      <c r="U34" s="28">
        <f t="shared" si="2"/>
      </c>
      <c r="V34" s="28">
        <f t="shared" si="3"/>
      </c>
      <c r="W34" s="15"/>
      <c r="X34" s="15"/>
      <c r="Y34" s="15"/>
      <c r="Z34" s="15"/>
      <c r="AA34" s="15"/>
      <c r="AB34" s="15"/>
      <c r="AC34" s="15"/>
      <c r="AD34" s="15"/>
      <c r="AE34" s="15"/>
      <c r="AF34" s="38"/>
    </row>
    <row r="35" spans="1:32" ht="14.25" customHeight="1" thickBot="1">
      <c r="A35" s="154">
        <v>30</v>
      </c>
      <c r="B35" s="93"/>
      <c r="C35" s="130"/>
      <c r="D35" s="130"/>
      <c r="E35" s="58"/>
      <c r="F35" s="122" t="str">
        <f>'所属データ'!$G$3</f>
        <v>熊　本</v>
      </c>
      <c r="G35" s="33"/>
      <c r="H35" s="37"/>
      <c r="I35" s="33"/>
      <c r="J35" s="155"/>
      <c r="K35" s="148"/>
      <c r="L35" s="37"/>
      <c r="M35" s="93"/>
      <c r="N35" s="103"/>
      <c r="O35" s="93"/>
      <c r="P35" s="106"/>
      <c r="Q35" s="28">
        <f>'所属データ'!$A$19</f>
        <v>100100</v>
      </c>
      <c r="R35" s="28">
        <f t="shared" si="4"/>
        <v>0</v>
      </c>
      <c r="S35" s="28">
        <f t="shared" si="0"/>
      </c>
      <c r="T35" s="28">
        <f t="shared" si="1"/>
      </c>
      <c r="U35" s="28">
        <f t="shared" si="2"/>
      </c>
      <c r="V35" s="28">
        <f t="shared" si="3"/>
      </c>
      <c r="W35" s="15"/>
      <c r="X35" s="15"/>
      <c r="Y35" s="15"/>
      <c r="Z35" s="15"/>
      <c r="AA35" s="15"/>
      <c r="AB35" s="15"/>
      <c r="AC35" s="15"/>
      <c r="AD35" s="15"/>
      <c r="AE35" s="15"/>
      <c r="AF35" s="38"/>
    </row>
    <row r="36" spans="1:32" ht="14.25" customHeight="1">
      <c r="A36" s="151">
        <v>31</v>
      </c>
      <c r="B36" s="92"/>
      <c r="C36" s="129"/>
      <c r="D36" s="129"/>
      <c r="E36" s="57"/>
      <c r="F36" s="121" t="str">
        <f>'所属データ'!$G$3</f>
        <v>熊　本</v>
      </c>
      <c r="G36" s="32"/>
      <c r="H36" s="36"/>
      <c r="I36" s="32"/>
      <c r="J36" s="152"/>
      <c r="K36" s="147"/>
      <c r="L36" s="36"/>
      <c r="M36" s="92"/>
      <c r="N36" s="102"/>
      <c r="O36" s="92"/>
      <c r="P36" s="105"/>
      <c r="Q36" s="28">
        <f>'所属データ'!$A$19</f>
        <v>100100</v>
      </c>
      <c r="R36" s="28">
        <f t="shared" si="4"/>
        <v>0</v>
      </c>
      <c r="S36" s="28">
        <f t="shared" si="0"/>
      </c>
      <c r="T36" s="28">
        <f t="shared" si="1"/>
      </c>
      <c r="U36" s="28">
        <f t="shared" si="2"/>
      </c>
      <c r="V36" s="28">
        <f t="shared" si="3"/>
      </c>
      <c r="W36" s="15"/>
      <c r="X36" s="15"/>
      <c r="Y36" s="15"/>
      <c r="Z36" s="15"/>
      <c r="AA36" s="15"/>
      <c r="AB36" s="15"/>
      <c r="AC36" s="15"/>
      <c r="AD36" s="15"/>
      <c r="AE36" s="15"/>
      <c r="AF36" s="38"/>
    </row>
    <row r="37" spans="1:32" ht="14.25" customHeight="1">
      <c r="A37" s="153">
        <v>32</v>
      </c>
      <c r="B37" s="92"/>
      <c r="C37" s="129"/>
      <c r="D37" s="129"/>
      <c r="E37" s="57"/>
      <c r="F37" s="121" t="str">
        <f>'所属データ'!$G$3</f>
        <v>熊　本</v>
      </c>
      <c r="G37" s="32"/>
      <c r="H37" s="36"/>
      <c r="I37" s="32"/>
      <c r="J37" s="152"/>
      <c r="K37" s="147"/>
      <c r="L37" s="36"/>
      <c r="M37" s="92"/>
      <c r="N37" s="102"/>
      <c r="O37" s="92"/>
      <c r="P37" s="105"/>
      <c r="Q37" s="28">
        <f>'所属データ'!$A$19</f>
        <v>100100</v>
      </c>
      <c r="R37" s="28">
        <f t="shared" si="4"/>
        <v>0</v>
      </c>
      <c r="S37" s="28">
        <f t="shared" si="0"/>
      </c>
      <c r="T37" s="28">
        <f t="shared" si="1"/>
      </c>
      <c r="U37" s="28">
        <f t="shared" si="2"/>
      </c>
      <c r="V37" s="28">
        <f t="shared" si="3"/>
      </c>
      <c r="W37" s="15"/>
      <c r="X37" s="15"/>
      <c r="Y37" s="15"/>
      <c r="Z37" s="15"/>
      <c r="AA37" s="15"/>
      <c r="AB37" s="15"/>
      <c r="AC37" s="15"/>
      <c r="AD37" s="15"/>
      <c r="AE37" s="15"/>
      <c r="AF37" s="38"/>
    </row>
    <row r="38" spans="1:32" ht="14.25" customHeight="1">
      <c r="A38" s="153">
        <v>33</v>
      </c>
      <c r="B38" s="92"/>
      <c r="C38" s="129"/>
      <c r="D38" s="129"/>
      <c r="E38" s="57"/>
      <c r="F38" s="121" t="str">
        <f>'所属データ'!$G$3</f>
        <v>熊　本</v>
      </c>
      <c r="G38" s="32"/>
      <c r="H38" s="36"/>
      <c r="I38" s="32"/>
      <c r="J38" s="152"/>
      <c r="K38" s="147"/>
      <c r="L38" s="36"/>
      <c r="M38" s="92"/>
      <c r="N38" s="102"/>
      <c r="O38" s="92"/>
      <c r="P38" s="105"/>
      <c r="Q38" s="28">
        <f>'所属データ'!$A$19</f>
        <v>100100</v>
      </c>
      <c r="R38" s="28">
        <f t="shared" si="4"/>
        <v>0</v>
      </c>
      <c r="S38" s="28">
        <f t="shared" si="0"/>
      </c>
      <c r="T38" s="28">
        <f t="shared" si="1"/>
      </c>
      <c r="U38" s="28">
        <f t="shared" si="2"/>
      </c>
      <c r="V38" s="28">
        <f t="shared" si="3"/>
      </c>
      <c r="W38" s="15"/>
      <c r="X38" s="15"/>
      <c r="Y38" s="15"/>
      <c r="Z38" s="15"/>
      <c r="AA38" s="15"/>
      <c r="AB38" s="15"/>
      <c r="AC38" s="15"/>
      <c r="AD38" s="15"/>
      <c r="AE38" s="15"/>
      <c r="AF38" s="38"/>
    </row>
    <row r="39" spans="1:32" ht="14.25" customHeight="1">
      <c r="A39" s="153">
        <v>34</v>
      </c>
      <c r="B39" s="92"/>
      <c r="C39" s="129"/>
      <c r="D39" s="129"/>
      <c r="E39" s="57"/>
      <c r="F39" s="121" t="str">
        <f>'所属データ'!$G$3</f>
        <v>熊　本</v>
      </c>
      <c r="G39" s="32"/>
      <c r="H39" s="36"/>
      <c r="I39" s="32"/>
      <c r="J39" s="152"/>
      <c r="K39" s="147"/>
      <c r="L39" s="36"/>
      <c r="M39" s="92"/>
      <c r="N39" s="102"/>
      <c r="O39" s="92"/>
      <c r="P39" s="105"/>
      <c r="Q39" s="28">
        <f>'所属データ'!$A$19</f>
        <v>100100</v>
      </c>
      <c r="R39" s="28">
        <f t="shared" si="4"/>
        <v>0</v>
      </c>
      <c r="S39" s="28">
        <f t="shared" si="0"/>
      </c>
      <c r="T39" s="28">
        <f t="shared" si="1"/>
      </c>
      <c r="U39" s="28">
        <f t="shared" si="2"/>
      </c>
      <c r="V39" s="28">
        <f t="shared" si="3"/>
      </c>
      <c r="W39" s="15"/>
      <c r="X39" s="15"/>
      <c r="Y39" s="15"/>
      <c r="Z39" s="15"/>
      <c r="AA39" s="15"/>
      <c r="AB39" s="15"/>
      <c r="AC39" s="15"/>
      <c r="AD39" s="15"/>
      <c r="AE39" s="15"/>
      <c r="AF39" s="38"/>
    </row>
    <row r="40" spans="1:32" ht="14.25" customHeight="1" thickBot="1">
      <c r="A40" s="154">
        <v>35</v>
      </c>
      <c r="B40" s="93"/>
      <c r="C40" s="130"/>
      <c r="D40" s="130"/>
      <c r="E40" s="58"/>
      <c r="F40" s="122" t="str">
        <f>'所属データ'!$G$3</f>
        <v>熊　本</v>
      </c>
      <c r="G40" s="33"/>
      <c r="H40" s="37"/>
      <c r="I40" s="33"/>
      <c r="J40" s="155"/>
      <c r="K40" s="148"/>
      <c r="L40" s="37"/>
      <c r="M40" s="93"/>
      <c r="N40" s="103"/>
      <c r="O40" s="93"/>
      <c r="P40" s="106"/>
      <c r="Q40" s="28">
        <f>'所属データ'!$A$19</f>
        <v>100100</v>
      </c>
      <c r="R40" s="28">
        <f t="shared" si="4"/>
        <v>0</v>
      </c>
      <c r="S40" s="28">
        <f t="shared" si="0"/>
      </c>
      <c r="T40" s="28">
        <f t="shared" si="1"/>
      </c>
      <c r="U40" s="28">
        <f t="shared" si="2"/>
      </c>
      <c r="V40" s="28">
        <f t="shared" si="3"/>
      </c>
      <c r="W40" s="15"/>
      <c r="X40" s="15"/>
      <c r="Y40" s="15"/>
      <c r="Z40" s="15"/>
      <c r="AA40" s="15"/>
      <c r="AB40" s="15"/>
      <c r="AC40" s="15"/>
      <c r="AD40" s="15"/>
      <c r="AE40" s="15"/>
      <c r="AF40" s="38"/>
    </row>
    <row r="41" spans="1:32" ht="14.25" customHeight="1">
      <c r="A41" s="151">
        <v>36</v>
      </c>
      <c r="B41" s="92"/>
      <c r="C41" s="129"/>
      <c r="D41" s="129"/>
      <c r="E41" s="57"/>
      <c r="F41" s="121" t="str">
        <f>'所属データ'!$G$3</f>
        <v>熊　本</v>
      </c>
      <c r="G41" s="32"/>
      <c r="H41" s="36"/>
      <c r="I41" s="32"/>
      <c r="J41" s="152"/>
      <c r="K41" s="147"/>
      <c r="L41" s="36"/>
      <c r="M41" s="92"/>
      <c r="N41" s="102"/>
      <c r="O41" s="92"/>
      <c r="P41" s="105"/>
      <c r="Q41" s="28">
        <f>'所属データ'!$A$19</f>
        <v>100100</v>
      </c>
      <c r="R41" s="28">
        <f t="shared" si="4"/>
        <v>0</v>
      </c>
      <c r="S41" s="28">
        <f t="shared" si="0"/>
      </c>
      <c r="T41" s="28">
        <f t="shared" si="1"/>
      </c>
      <c r="U41" s="28">
        <f t="shared" si="2"/>
      </c>
      <c r="V41" s="28">
        <f t="shared" si="3"/>
      </c>
      <c r="W41" s="15"/>
      <c r="X41" s="15"/>
      <c r="Y41" s="15"/>
      <c r="Z41" s="15"/>
      <c r="AA41" s="15"/>
      <c r="AB41" s="15"/>
      <c r="AC41" s="15"/>
      <c r="AD41" s="15"/>
      <c r="AE41" s="15"/>
      <c r="AF41" s="38"/>
    </row>
    <row r="42" spans="1:32" ht="14.25" customHeight="1">
      <c r="A42" s="153">
        <v>37</v>
      </c>
      <c r="B42" s="92"/>
      <c r="C42" s="129"/>
      <c r="D42" s="129"/>
      <c r="E42" s="57"/>
      <c r="F42" s="121" t="str">
        <f>'所属データ'!$G$3</f>
        <v>熊　本</v>
      </c>
      <c r="G42" s="32"/>
      <c r="H42" s="36"/>
      <c r="I42" s="32"/>
      <c r="J42" s="152"/>
      <c r="K42" s="147"/>
      <c r="L42" s="36"/>
      <c r="M42" s="92"/>
      <c r="N42" s="102"/>
      <c r="O42" s="92"/>
      <c r="P42" s="105"/>
      <c r="Q42" s="28">
        <f>'所属データ'!$A$19</f>
        <v>100100</v>
      </c>
      <c r="R42" s="28">
        <f t="shared" si="4"/>
        <v>0</v>
      </c>
      <c r="S42" s="28">
        <f t="shared" si="0"/>
      </c>
      <c r="T42" s="28">
        <f t="shared" si="1"/>
      </c>
      <c r="U42" s="28">
        <f t="shared" si="2"/>
      </c>
      <c r="V42" s="28">
        <f t="shared" si="3"/>
      </c>
      <c r="W42" s="15"/>
      <c r="X42" s="15"/>
      <c r="Y42" s="15"/>
      <c r="Z42" s="15"/>
      <c r="AA42" s="15"/>
      <c r="AB42" s="15"/>
      <c r="AC42" s="15"/>
      <c r="AD42" s="15"/>
      <c r="AE42" s="15"/>
      <c r="AF42" s="38"/>
    </row>
    <row r="43" spans="1:32" ht="14.25" customHeight="1">
      <c r="A43" s="153">
        <v>38</v>
      </c>
      <c r="B43" s="92"/>
      <c r="C43" s="129"/>
      <c r="D43" s="129"/>
      <c r="E43" s="57"/>
      <c r="F43" s="121" t="str">
        <f>'所属データ'!$G$3</f>
        <v>熊　本</v>
      </c>
      <c r="G43" s="32"/>
      <c r="H43" s="36"/>
      <c r="I43" s="32"/>
      <c r="J43" s="152"/>
      <c r="K43" s="147"/>
      <c r="L43" s="36"/>
      <c r="M43" s="92"/>
      <c r="N43" s="102"/>
      <c r="O43" s="92"/>
      <c r="P43" s="105"/>
      <c r="Q43" s="28">
        <f>'所属データ'!$A$19</f>
        <v>100100</v>
      </c>
      <c r="R43" s="28">
        <f t="shared" si="4"/>
        <v>0</v>
      </c>
      <c r="S43" s="28">
        <f t="shared" si="0"/>
      </c>
      <c r="T43" s="28">
        <f t="shared" si="1"/>
      </c>
      <c r="U43" s="28">
        <f t="shared" si="2"/>
      </c>
      <c r="V43" s="28">
        <f t="shared" si="3"/>
      </c>
      <c r="W43" s="15"/>
      <c r="X43" s="15"/>
      <c r="Y43" s="15"/>
      <c r="Z43" s="15"/>
      <c r="AA43" s="15"/>
      <c r="AB43" s="15"/>
      <c r="AC43" s="15"/>
      <c r="AD43" s="15"/>
      <c r="AE43" s="15"/>
      <c r="AF43" s="38"/>
    </row>
    <row r="44" spans="1:32" ht="14.25" customHeight="1">
      <c r="A44" s="153">
        <v>39</v>
      </c>
      <c r="B44" s="92"/>
      <c r="C44" s="129"/>
      <c r="D44" s="129"/>
      <c r="E44" s="57"/>
      <c r="F44" s="121" t="str">
        <f>'所属データ'!$G$3</f>
        <v>熊　本</v>
      </c>
      <c r="G44" s="32"/>
      <c r="H44" s="36"/>
      <c r="I44" s="32"/>
      <c r="J44" s="152"/>
      <c r="K44" s="147"/>
      <c r="L44" s="36"/>
      <c r="M44" s="92"/>
      <c r="N44" s="102"/>
      <c r="O44" s="92"/>
      <c r="P44" s="105"/>
      <c r="Q44" s="28">
        <f>'所属データ'!$A$19</f>
        <v>100100</v>
      </c>
      <c r="R44" s="28">
        <f t="shared" si="4"/>
        <v>0</v>
      </c>
      <c r="S44" s="28">
        <f t="shared" si="0"/>
      </c>
      <c r="T44" s="28">
        <f t="shared" si="1"/>
      </c>
      <c r="U44" s="28">
        <f t="shared" si="2"/>
      </c>
      <c r="V44" s="28">
        <f t="shared" si="3"/>
      </c>
      <c r="W44" s="15"/>
      <c r="X44" s="15"/>
      <c r="Y44" s="15"/>
      <c r="Z44" s="15"/>
      <c r="AA44" s="15"/>
      <c r="AB44" s="15"/>
      <c r="AC44" s="15"/>
      <c r="AD44" s="15"/>
      <c r="AE44" s="15"/>
      <c r="AF44" s="38"/>
    </row>
    <row r="45" spans="1:32" ht="14.25" customHeight="1" thickBot="1">
      <c r="A45" s="154">
        <v>40</v>
      </c>
      <c r="B45" s="93"/>
      <c r="C45" s="130"/>
      <c r="D45" s="130"/>
      <c r="E45" s="58"/>
      <c r="F45" s="122" t="str">
        <f>'所属データ'!$G$3</f>
        <v>熊　本</v>
      </c>
      <c r="G45" s="33"/>
      <c r="H45" s="37"/>
      <c r="I45" s="33"/>
      <c r="J45" s="155"/>
      <c r="K45" s="148"/>
      <c r="L45" s="37"/>
      <c r="M45" s="93"/>
      <c r="N45" s="103"/>
      <c r="O45" s="93"/>
      <c r="P45" s="106"/>
      <c r="Q45" s="28">
        <f>'所属データ'!$A$19</f>
        <v>100100</v>
      </c>
      <c r="R45" s="28">
        <f t="shared" si="4"/>
        <v>0</v>
      </c>
      <c r="S45" s="28">
        <f t="shared" si="0"/>
      </c>
      <c r="T45" s="28">
        <f t="shared" si="1"/>
      </c>
      <c r="U45" s="28">
        <f t="shared" si="2"/>
      </c>
      <c r="V45" s="28">
        <f t="shared" si="3"/>
      </c>
      <c r="W45" s="15"/>
      <c r="X45" s="15"/>
      <c r="Y45" s="15"/>
      <c r="Z45" s="15"/>
      <c r="AA45" s="15"/>
      <c r="AB45" s="15"/>
      <c r="AC45" s="15"/>
      <c r="AD45" s="15"/>
      <c r="AE45" s="15"/>
      <c r="AF45" s="38"/>
    </row>
    <row r="46" spans="1:32" ht="14.25" customHeight="1">
      <c r="A46" s="151">
        <v>41</v>
      </c>
      <c r="B46" s="92"/>
      <c r="C46" s="129"/>
      <c r="D46" s="129"/>
      <c r="E46" s="57"/>
      <c r="F46" s="121" t="str">
        <f>'所属データ'!$G$3</f>
        <v>熊　本</v>
      </c>
      <c r="G46" s="32"/>
      <c r="H46" s="36"/>
      <c r="I46" s="32"/>
      <c r="J46" s="152"/>
      <c r="K46" s="147"/>
      <c r="L46" s="36"/>
      <c r="M46" s="92"/>
      <c r="N46" s="102"/>
      <c r="O46" s="92"/>
      <c r="P46" s="105"/>
      <c r="Q46" s="28">
        <f>'所属データ'!$A$19</f>
        <v>100100</v>
      </c>
      <c r="R46" s="28">
        <f t="shared" si="4"/>
        <v>0</v>
      </c>
      <c r="S46" s="28">
        <f t="shared" si="0"/>
      </c>
      <c r="T46" s="28">
        <f t="shared" si="1"/>
      </c>
      <c r="U46" s="28">
        <f t="shared" si="2"/>
      </c>
      <c r="V46" s="28">
        <f t="shared" si="3"/>
      </c>
      <c r="W46" s="15"/>
      <c r="X46" s="15"/>
      <c r="Y46" s="15"/>
      <c r="Z46" s="15"/>
      <c r="AA46" s="15"/>
      <c r="AB46" s="15"/>
      <c r="AC46" s="15"/>
      <c r="AD46" s="15"/>
      <c r="AE46" s="15"/>
      <c r="AF46" s="38"/>
    </row>
    <row r="47" spans="1:32" ht="14.25" customHeight="1">
      <c r="A47" s="153">
        <v>42</v>
      </c>
      <c r="B47" s="92"/>
      <c r="C47" s="129"/>
      <c r="D47" s="129"/>
      <c r="E47" s="57"/>
      <c r="F47" s="121" t="str">
        <f>'所属データ'!$G$3</f>
        <v>熊　本</v>
      </c>
      <c r="G47" s="32"/>
      <c r="H47" s="36"/>
      <c r="I47" s="32"/>
      <c r="J47" s="152"/>
      <c r="K47" s="147"/>
      <c r="L47" s="36"/>
      <c r="M47" s="92"/>
      <c r="N47" s="102"/>
      <c r="O47" s="92"/>
      <c r="P47" s="105"/>
      <c r="Q47" s="28">
        <f>'所属データ'!$A$19</f>
        <v>100100</v>
      </c>
      <c r="R47" s="28">
        <f t="shared" si="4"/>
        <v>0</v>
      </c>
      <c r="S47" s="28">
        <f t="shared" si="0"/>
      </c>
      <c r="T47" s="28">
        <f t="shared" si="1"/>
      </c>
      <c r="U47" s="28">
        <f t="shared" si="2"/>
      </c>
      <c r="V47" s="28">
        <f t="shared" si="3"/>
      </c>
      <c r="W47" s="15"/>
      <c r="X47" s="15"/>
      <c r="Y47" s="15"/>
      <c r="Z47" s="15"/>
      <c r="AA47" s="15"/>
      <c r="AB47" s="15"/>
      <c r="AC47" s="15"/>
      <c r="AD47" s="15"/>
      <c r="AE47" s="15"/>
      <c r="AF47" s="38"/>
    </row>
    <row r="48" spans="1:32" ht="14.25" customHeight="1">
      <c r="A48" s="153">
        <v>43</v>
      </c>
      <c r="B48" s="92"/>
      <c r="C48" s="129"/>
      <c r="D48" s="129"/>
      <c r="E48" s="57"/>
      <c r="F48" s="121" t="str">
        <f>'所属データ'!$G$3</f>
        <v>熊　本</v>
      </c>
      <c r="G48" s="32"/>
      <c r="H48" s="36"/>
      <c r="I48" s="32"/>
      <c r="J48" s="152"/>
      <c r="K48" s="147"/>
      <c r="L48" s="36"/>
      <c r="M48" s="92"/>
      <c r="N48" s="102"/>
      <c r="O48" s="92"/>
      <c r="P48" s="105"/>
      <c r="Q48" s="28">
        <f>'所属データ'!$A$19</f>
        <v>100100</v>
      </c>
      <c r="R48" s="28">
        <f t="shared" si="4"/>
        <v>0</v>
      </c>
      <c r="S48" s="28">
        <f t="shared" si="0"/>
      </c>
      <c r="T48" s="28">
        <f t="shared" si="1"/>
      </c>
      <c r="U48" s="28">
        <f t="shared" si="2"/>
      </c>
      <c r="V48" s="28">
        <f t="shared" si="3"/>
      </c>
      <c r="W48" s="15"/>
      <c r="X48" s="15"/>
      <c r="Y48" s="15"/>
      <c r="Z48" s="15"/>
      <c r="AA48" s="15"/>
      <c r="AB48" s="15"/>
      <c r="AC48" s="15"/>
      <c r="AD48" s="15"/>
      <c r="AE48" s="15"/>
      <c r="AF48" s="38"/>
    </row>
    <row r="49" spans="1:32" ht="14.25" customHeight="1">
      <c r="A49" s="153">
        <v>44</v>
      </c>
      <c r="B49" s="92"/>
      <c r="C49" s="129"/>
      <c r="D49" s="129"/>
      <c r="E49" s="57"/>
      <c r="F49" s="121" t="str">
        <f>'所属データ'!$G$3</f>
        <v>熊　本</v>
      </c>
      <c r="G49" s="32"/>
      <c r="H49" s="36"/>
      <c r="I49" s="32"/>
      <c r="J49" s="152"/>
      <c r="K49" s="147"/>
      <c r="L49" s="36"/>
      <c r="M49" s="92"/>
      <c r="N49" s="102"/>
      <c r="O49" s="92"/>
      <c r="P49" s="105"/>
      <c r="Q49" s="28">
        <f>'所属データ'!$A$19</f>
        <v>100100</v>
      </c>
      <c r="R49" s="28">
        <f t="shared" si="4"/>
        <v>0</v>
      </c>
      <c r="S49" s="28">
        <f t="shared" si="0"/>
      </c>
      <c r="T49" s="28">
        <f t="shared" si="1"/>
      </c>
      <c r="U49" s="28">
        <f t="shared" si="2"/>
      </c>
      <c r="V49" s="28">
        <f t="shared" si="3"/>
      </c>
      <c r="W49" s="15"/>
      <c r="X49" s="15"/>
      <c r="Y49" s="15"/>
      <c r="Z49" s="15"/>
      <c r="AA49" s="15"/>
      <c r="AB49" s="15"/>
      <c r="AC49" s="15"/>
      <c r="AD49" s="15"/>
      <c r="AE49" s="15"/>
      <c r="AF49" s="38"/>
    </row>
    <row r="50" spans="1:32" ht="14.25" customHeight="1" thickBot="1">
      <c r="A50" s="156">
        <v>45</v>
      </c>
      <c r="B50" s="157"/>
      <c r="C50" s="158"/>
      <c r="D50" s="158"/>
      <c r="E50" s="159"/>
      <c r="F50" s="160" t="str">
        <f>'所属データ'!$G$3</f>
        <v>熊　本</v>
      </c>
      <c r="G50" s="161"/>
      <c r="H50" s="162"/>
      <c r="I50" s="161"/>
      <c r="J50" s="163"/>
      <c r="K50" s="148"/>
      <c r="L50" s="37"/>
      <c r="M50" s="93"/>
      <c r="N50" s="103"/>
      <c r="O50" s="93"/>
      <c r="P50" s="106"/>
      <c r="Q50" s="28">
        <f>'所属データ'!$A$19</f>
        <v>100100</v>
      </c>
      <c r="R50" s="28">
        <f t="shared" si="4"/>
        <v>0</v>
      </c>
      <c r="S50" s="28">
        <f t="shared" si="0"/>
      </c>
      <c r="T50" s="28">
        <f t="shared" si="1"/>
      </c>
      <c r="U50" s="28">
        <f t="shared" si="2"/>
      </c>
      <c r="V50" s="28">
        <f t="shared" si="3"/>
      </c>
      <c r="W50" s="15"/>
      <c r="X50" s="15"/>
      <c r="Y50" s="15"/>
      <c r="Z50" s="15"/>
      <c r="AA50" s="15"/>
      <c r="AB50" s="15"/>
      <c r="AC50" s="15"/>
      <c r="AD50" s="15"/>
      <c r="AE50" s="15"/>
      <c r="AF50" s="38"/>
    </row>
    <row r="51" ht="12.75" customHeight="1"/>
    <row r="52" ht="13.5" hidden="1"/>
    <row r="53" spans="2:10" ht="13.5" hidden="1">
      <c r="B53" s="14" t="s">
        <v>33</v>
      </c>
      <c r="C53" s="14" t="s">
        <v>119</v>
      </c>
      <c r="D53" s="14" t="s">
        <v>43</v>
      </c>
      <c r="E53" s="14" t="s">
        <v>54</v>
      </c>
      <c r="G53" s="14" t="s">
        <v>149</v>
      </c>
      <c r="J53" t="s">
        <v>56</v>
      </c>
    </row>
    <row r="54" spans="2:21" ht="13.5" hidden="1">
      <c r="B54" s="107" t="str">
        <f>IF('所属データ'!$E$3="小学",C54,IF('所属データ'!$E$3="中学",D54,IF('所属データ'!$E$3="高校",E54,IF('所属データ'!$E$3="一般",G54,""))))</f>
        <v>１００ｍ</v>
      </c>
      <c r="C54" s="14" t="s">
        <v>123</v>
      </c>
      <c r="D54" s="28" t="s">
        <v>125</v>
      </c>
      <c r="E54" s="127" t="s">
        <v>159</v>
      </c>
      <c r="G54" s="28" t="s">
        <v>142</v>
      </c>
      <c r="J54" t="s">
        <v>57</v>
      </c>
      <c r="M54" s="28"/>
      <c r="N54" s="28"/>
      <c r="O54" s="28"/>
      <c r="P54" s="28"/>
      <c r="U54" s="14"/>
    </row>
    <row r="55" spans="2:21" ht="13.5" hidden="1">
      <c r="B55" s="107" t="str">
        <f>IF('所属データ'!$E$3="小学",C55,IF('所属データ'!$E$3="中学",D55,IF('所属データ'!$E$3="高校",E55,IF('所属データ'!$E$3="一般",G55,""))))</f>
        <v>１００ｍH</v>
      </c>
      <c r="C55" s="14" t="s">
        <v>122</v>
      </c>
      <c r="D55" s="28" t="s">
        <v>126</v>
      </c>
      <c r="E55" s="28" t="s">
        <v>150</v>
      </c>
      <c r="G55" s="28" t="s">
        <v>136</v>
      </c>
      <c r="J55" t="s">
        <v>58</v>
      </c>
      <c r="M55" s="28"/>
      <c r="N55" s="28"/>
      <c r="O55" s="28"/>
      <c r="P55" s="28"/>
      <c r="U55" s="14"/>
    </row>
    <row r="56" spans="2:21" ht="13.5" hidden="1">
      <c r="B56" s="107" t="str">
        <f>IF('所属データ'!$E$3="小学",C56,IF('所属データ'!$E$3="中学",D56,IF('所属データ'!$E$3="高校",E56,IF('所属データ'!$E$3="一般",G56,""))))</f>
        <v>１１０ｍH</v>
      </c>
      <c r="C56" s="14" t="s">
        <v>124</v>
      </c>
      <c r="D56" s="28" t="s">
        <v>127</v>
      </c>
      <c r="E56" s="28" t="s">
        <v>150</v>
      </c>
      <c r="G56" s="28" t="s">
        <v>138</v>
      </c>
      <c r="J56" t="s">
        <v>59</v>
      </c>
      <c r="M56" s="28"/>
      <c r="N56" s="28"/>
      <c r="O56" s="28"/>
      <c r="P56" s="28"/>
      <c r="U56" s="14"/>
    </row>
    <row r="57" spans="2:21" ht="13.5" hidden="1">
      <c r="B57" s="107" t="str">
        <f>IF('所属データ'!$E$3="小学",C57,IF('所属データ'!$E$3="中学",D58,IF('所属データ'!$E$3="高校",E58,IF('所属データ'!$E$3="一般",G57,""))))</f>
        <v>-</v>
      </c>
      <c r="D57" s="127" t="s">
        <v>160</v>
      </c>
      <c r="E57" s="28" t="s">
        <v>151</v>
      </c>
      <c r="G57" s="28" t="s">
        <v>137</v>
      </c>
      <c r="J57" t="s">
        <v>60</v>
      </c>
      <c r="M57" s="28"/>
      <c r="N57" s="28"/>
      <c r="O57" s="28"/>
      <c r="P57" s="28"/>
      <c r="U57" s="14"/>
    </row>
    <row r="58" spans="2:21" ht="13.5" hidden="1">
      <c r="B58" s="107" t="str">
        <f>IF('所属データ'!$E$3="小学",C58,IF('所属データ'!$E$3="中学",D59,IF('所属データ'!$E$3="高校",E59,IF('所属データ'!$E$3="一般",G58,""))))</f>
        <v>-</v>
      </c>
      <c r="D58" s="28" t="s">
        <v>154</v>
      </c>
      <c r="E58" s="28" t="s">
        <v>151</v>
      </c>
      <c r="G58" s="28" t="s">
        <v>139</v>
      </c>
      <c r="J58" t="s">
        <v>61</v>
      </c>
      <c r="M58" s="28"/>
      <c r="N58" s="28"/>
      <c r="O58" s="28"/>
      <c r="P58" s="28"/>
      <c r="U58" s="14"/>
    </row>
    <row r="59" spans="2:21" ht="13.5" hidden="1">
      <c r="B59" s="107" t="str">
        <f>IF('所属データ'!$E$3="小学",C59,IF('所属データ'!$E$3="中学",D60,IF('所属データ'!$E$3="高校",E60,IF('所属データ'!$E$3="一般",G59,""))))</f>
        <v>-</v>
      </c>
      <c r="D59" s="28" t="s">
        <v>155</v>
      </c>
      <c r="E59" s="28" t="s">
        <v>152</v>
      </c>
      <c r="G59" s="28" t="s">
        <v>144</v>
      </c>
      <c r="J59" t="s">
        <v>62</v>
      </c>
      <c r="M59" s="28"/>
      <c r="N59" s="28"/>
      <c r="O59" s="28"/>
      <c r="P59" s="28"/>
      <c r="U59" s="14"/>
    </row>
    <row r="60" spans="2:21" ht="13.5" hidden="1">
      <c r="B60" s="107" t="str">
        <f>IF('所属データ'!$E$3="小学",C60,IF('所属データ'!$E$3="中学",D61,IF('所属データ'!$E$3="高校",E61,IF('所属データ'!$E$3="一般",G60,""))))</f>
        <v>-</v>
      </c>
      <c r="D60" s="28" t="s">
        <v>155</v>
      </c>
      <c r="E60" s="28" t="s">
        <v>151</v>
      </c>
      <c r="G60" s="28" t="s">
        <v>140</v>
      </c>
      <c r="J60" t="s">
        <v>63</v>
      </c>
      <c r="M60" s="28"/>
      <c r="N60" s="28"/>
      <c r="O60" s="28"/>
      <c r="P60" s="28"/>
      <c r="U60" s="14"/>
    </row>
    <row r="61" spans="2:21" ht="13.5" hidden="1">
      <c r="B61" s="107" t="str">
        <f>IF('所属データ'!$E$3="小学",C61,IF('所属データ'!$E$3="中学",D62,IF('所属データ'!$E$3="高校",E62,IF('所属データ'!$E$3="一般",G61,""))))</f>
        <v>-</v>
      </c>
      <c r="D61" s="28" t="s">
        <v>112</v>
      </c>
      <c r="E61" s="28" t="s">
        <v>153</v>
      </c>
      <c r="G61" s="28" t="s">
        <v>145</v>
      </c>
      <c r="J61" t="s">
        <v>64</v>
      </c>
      <c r="M61" s="28"/>
      <c r="N61" s="28"/>
      <c r="O61" s="28"/>
      <c r="P61" s="28"/>
      <c r="U61" s="14"/>
    </row>
    <row r="62" spans="2:21" ht="13.5" hidden="1">
      <c r="B62" s="107" t="str">
        <f>IF('所属データ'!$E$3="小学",C62,IF('所属データ'!$E$3="中学",D63,IF('所属データ'!$E$3="高校",E63,IF('所属データ'!$E$3="一般",G62,""))))</f>
        <v>-</v>
      </c>
      <c r="D62" s="28" t="s">
        <v>112</v>
      </c>
      <c r="E62" s="28" t="s">
        <v>151</v>
      </c>
      <c r="G62" s="127" t="s">
        <v>141</v>
      </c>
      <c r="J62" t="s">
        <v>65</v>
      </c>
      <c r="M62" s="28"/>
      <c r="N62" s="28"/>
      <c r="O62" s="28"/>
      <c r="P62" s="28"/>
      <c r="U62" s="14"/>
    </row>
    <row r="63" spans="4:21" ht="13.5" hidden="1">
      <c r="D63" s="28" t="s">
        <v>112</v>
      </c>
      <c r="E63" s="28" t="s">
        <v>152</v>
      </c>
      <c r="J63" t="s">
        <v>66</v>
      </c>
      <c r="M63" s="28"/>
      <c r="N63" s="28"/>
      <c r="O63" s="28"/>
      <c r="P63" s="28"/>
      <c r="U63" s="14"/>
    </row>
    <row r="64" spans="2:21" ht="13.5" hidden="1">
      <c r="B64" s="107" t="str">
        <f>IF('所属データ'!$E$3="小学",C64,IF('所属データ'!$E$3="中学",D64,IF('所属データ'!$E$3="高校",E64,IF('所属データ'!$E$3="一般",G64,""))))</f>
        <v>-</v>
      </c>
      <c r="D64" s="28" t="s">
        <v>112</v>
      </c>
      <c r="E64" s="127" t="s">
        <v>110</v>
      </c>
      <c r="G64" s="127" t="s">
        <v>110</v>
      </c>
      <c r="J64" t="s">
        <v>67</v>
      </c>
      <c r="M64" s="28"/>
      <c r="N64" s="28"/>
      <c r="O64" s="28"/>
      <c r="P64" s="28"/>
      <c r="U64" s="14"/>
    </row>
    <row r="65" spans="2:21" ht="13.5" hidden="1">
      <c r="B65" s="107" t="str">
        <f>IF('所属データ'!$E$3="小学",C65,IF('所属データ'!$E$3="中学",D65,IF('所属データ'!$E$3="高校",E65,IF('所属データ'!$E$3="一般",G65,""))))</f>
        <v>ー</v>
      </c>
      <c r="D65" s="28" t="s">
        <v>128</v>
      </c>
      <c r="E65" s="127" t="s">
        <v>110</v>
      </c>
      <c r="G65" s="127" t="s">
        <v>110</v>
      </c>
      <c r="J65" t="s">
        <v>68</v>
      </c>
      <c r="M65" s="28"/>
      <c r="N65" s="28"/>
      <c r="O65" s="28"/>
      <c r="P65" s="28"/>
      <c r="U65" s="14"/>
    </row>
    <row r="66" spans="2:21" ht="13.5" hidden="1">
      <c r="B66" s="107" t="str">
        <f>IF('所属データ'!$E$3="小学",C66,IF('所属データ'!$E$3="中学",D66,IF('所属データ'!$E$3="高校",E66,IF('所属データ'!$E$3="一般",G66,""))))</f>
        <v>ー</v>
      </c>
      <c r="D66" s="28" t="s">
        <v>128</v>
      </c>
      <c r="E66" s="127" t="s">
        <v>110</v>
      </c>
      <c r="G66" s="127" t="s">
        <v>110</v>
      </c>
      <c r="J66" t="s">
        <v>69</v>
      </c>
      <c r="M66" s="28"/>
      <c r="N66" s="28"/>
      <c r="O66" s="28"/>
      <c r="P66" s="28"/>
      <c r="U66" s="14"/>
    </row>
    <row r="67" spans="2:21" ht="13.5" hidden="1">
      <c r="B67" s="107" t="str">
        <f>IF('所属データ'!$E$3="小学",C67,IF('所属データ'!$E$3="中学",D67,IF('所属データ'!$E$3="高校",E67,IF('所属データ'!$E$3="一般",G67,""))))</f>
        <v>ー</v>
      </c>
      <c r="C67" s="127" t="s">
        <v>110</v>
      </c>
      <c r="D67" s="127" t="s">
        <v>128</v>
      </c>
      <c r="E67" s="127" t="s">
        <v>110</v>
      </c>
      <c r="G67" s="127" t="s">
        <v>110</v>
      </c>
      <c r="J67" t="s">
        <v>70</v>
      </c>
      <c r="M67" s="28"/>
      <c r="N67" s="28"/>
      <c r="O67" s="28"/>
      <c r="P67" s="28"/>
      <c r="U67" s="14"/>
    </row>
    <row r="68" spans="2:21" ht="13.5" hidden="1">
      <c r="B68" s="107" t="str">
        <f>IF('所属データ'!$E$3="小学",C68,IF('所属データ'!$E$3="中学",D68,IF('所属データ'!$E$3="高校",E68,IF('所属データ'!$E$3="一般",G68,""))))</f>
        <v>－</v>
      </c>
      <c r="C68" s="127" t="s">
        <v>110</v>
      </c>
      <c r="D68" s="127" t="s">
        <v>110</v>
      </c>
      <c r="E68" s="127" t="s">
        <v>110</v>
      </c>
      <c r="G68" s="127" t="s">
        <v>110</v>
      </c>
      <c r="J68" t="s">
        <v>71</v>
      </c>
      <c r="M68" s="28"/>
      <c r="N68" s="28"/>
      <c r="O68" s="28"/>
      <c r="P68" s="28"/>
      <c r="U68" s="14"/>
    </row>
    <row r="69" spans="2:21" ht="13.5" hidden="1">
      <c r="B69" s="107" t="str">
        <f>IF('所属データ'!$E$3="小学",C69,IF('所属データ'!$E$3="中学",D69,IF('所属データ'!$E$3="高校",E69,IF('所属データ'!$E$3="一般",G69,""))))</f>
        <v>－</v>
      </c>
      <c r="C69" s="127" t="s">
        <v>110</v>
      </c>
      <c r="D69" s="127" t="s">
        <v>110</v>
      </c>
      <c r="E69" s="127" t="s">
        <v>110</v>
      </c>
      <c r="G69" s="127" t="s">
        <v>110</v>
      </c>
      <c r="J69" t="s">
        <v>72</v>
      </c>
      <c r="M69" s="28"/>
      <c r="N69" s="28"/>
      <c r="O69" s="28"/>
      <c r="P69" s="28"/>
      <c r="U69" s="14"/>
    </row>
    <row r="70" spans="2:21" ht="13.5" hidden="1">
      <c r="B70" s="107"/>
      <c r="C70" s="14" t="s">
        <v>107</v>
      </c>
      <c r="E70" s="17"/>
      <c r="G70" s="64"/>
      <c r="J70" t="s">
        <v>73</v>
      </c>
      <c r="K70" s="28"/>
      <c r="L70" s="28"/>
      <c r="M70" s="28"/>
      <c r="N70" s="28"/>
      <c r="O70" s="28"/>
      <c r="P70" s="28"/>
      <c r="T70" s="14"/>
      <c r="U70" s="14"/>
    </row>
    <row r="71" spans="2:21" ht="13.5" hidden="1">
      <c r="B71" s="107"/>
      <c r="C71" s="14" t="s">
        <v>107</v>
      </c>
      <c r="E71" s="17"/>
      <c r="G71" s="64"/>
      <c r="J71" t="s">
        <v>74</v>
      </c>
      <c r="K71" s="28"/>
      <c r="L71" s="28"/>
      <c r="M71" s="28"/>
      <c r="N71" s="28"/>
      <c r="O71" s="28"/>
      <c r="P71" s="28"/>
      <c r="T71" s="14"/>
      <c r="U71" s="14"/>
    </row>
    <row r="72" spans="2:21" ht="13.5" hidden="1">
      <c r="B72" s="107"/>
      <c r="J72" t="s">
        <v>75</v>
      </c>
      <c r="K72" s="28"/>
      <c r="L72" s="28"/>
      <c r="M72" s="28"/>
      <c r="N72" s="28"/>
      <c r="O72" s="28"/>
      <c r="P72" s="28"/>
      <c r="T72" s="14"/>
      <c r="U72" s="14"/>
    </row>
    <row r="73" spans="2:10" ht="13.5" hidden="1">
      <c r="B73" s="107"/>
      <c r="J73" t="s">
        <v>76</v>
      </c>
    </row>
    <row r="74" spans="2:10" ht="13.5" hidden="1">
      <c r="B74" s="107"/>
      <c r="C74" s="17"/>
      <c r="D74" s="17"/>
      <c r="J74" t="s">
        <v>77</v>
      </c>
    </row>
    <row r="75" spans="2:10" ht="13.5" hidden="1">
      <c r="B75" s="107"/>
      <c r="J75" t="s">
        <v>78</v>
      </c>
    </row>
    <row r="76" spans="2:10" ht="13.5" hidden="1">
      <c r="B76" s="107"/>
      <c r="J76" t="s">
        <v>79</v>
      </c>
    </row>
    <row r="77" spans="2:10" ht="13.5" hidden="1">
      <c r="B77" s="107"/>
      <c r="J77" t="s">
        <v>80</v>
      </c>
    </row>
    <row r="78" spans="2:10" ht="13.5" hidden="1">
      <c r="B78" s="107"/>
      <c r="J78" t="s">
        <v>81</v>
      </c>
    </row>
    <row r="79" spans="2:10" ht="13.5" hidden="1">
      <c r="B79" s="107"/>
      <c r="J79" t="s">
        <v>82</v>
      </c>
    </row>
    <row r="80" spans="2:10" ht="13.5" hidden="1">
      <c r="B80" s="107"/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password="941C" sheet="1" selectLockedCells="1"/>
  <mergeCells count="12">
    <mergeCell ref="M3:P3"/>
    <mergeCell ref="I4:J4"/>
    <mergeCell ref="E4:E5"/>
    <mergeCell ref="M4:P4"/>
    <mergeCell ref="F4:F5"/>
    <mergeCell ref="K4:L4"/>
    <mergeCell ref="A4:A5"/>
    <mergeCell ref="B4:B5"/>
    <mergeCell ref="G4:H4"/>
    <mergeCell ref="A1:B2"/>
    <mergeCell ref="A3:C3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参加するチームの学年を入力してください。共通はどの学年も参加可能です。" imeMode="off" sqref="M5:P5">
      <formula1>$I$53:$I$57</formula1>
    </dataValidation>
    <dataValidation type="list" allowBlank="1" showInputMessage="1" showErrorMessage="1" sqref="G6:G50 K6:K50 I6:I50">
      <formula1>$B$54:$B$69</formula1>
    </dataValidation>
  </dataValidations>
  <printOptions horizontalCentered="1"/>
  <pageMargins left="0.2755905511811024" right="0.1968503937007874" top="0.7480314960629921" bottom="0.31496062992125984" header="0.3937007874015748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G15" sqref="G15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hidden="1" customWidth="1"/>
    <col min="17" max="17" width="7.625" style="28" hidden="1" customWidth="1"/>
    <col min="18" max="18" width="5.50390625" style="28" hidden="1" customWidth="1"/>
    <col min="19" max="20" width="6.875" style="28" hidden="1" customWidth="1"/>
    <col min="21" max="21" width="8.125" style="28" hidden="1" customWidth="1"/>
    <col min="22" max="22" width="10.00390625" style="14" hidden="1" customWidth="1"/>
    <col min="23" max="23" width="9.50390625" style="14" hidden="1" customWidth="1"/>
    <col min="24" max="24" width="6.75390625" style="14" hidden="1" customWidth="1"/>
    <col min="25" max="30" width="10.25390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238" t="s">
        <v>165</v>
      </c>
      <c r="B1" s="239"/>
      <c r="C1" s="145" t="s">
        <v>129</v>
      </c>
      <c r="D1" s="96"/>
      <c r="E1" s="95"/>
      <c r="F1" s="95"/>
      <c r="G1" s="34"/>
      <c r="I1" s="35" t="str">
        <f>"所属長名：  "&amp;'所属データ'!$C$6&amp;"　　印"</f>
        <v>所属長名：  　　印</v>
      </c>
      <c r="J1" s="35"/>
      <c r="K1" s="35"/>
      <c r="L1" s="35"/>
      <c r="M1" s="35"/>
      <c r="S1" s="69"/>
      <c r="T1" s="29"/>
      <c r="U1" s="18" t="s">
        <v>3</v>
      </c>
      <c r="V1" s="18" t="s">
        <v>4</v>
      </c>
      <c r="W1" s="18" t="s">
        <v>5</v>
      </c>
      <c r="X1" s="18" t="s">
        <v>6</v>
      </c>
      <c r="Y1" s="18" t="s">
        <v>7</v>
      </c>
      <c r="Z1" s="18" t="s">
        <v>8</v>
      </c>
      <c r="AA1" s="18" t="s">
        <v>9</v>
      </c>
      <c r="AB1" s="18" t="s">
        <v>10</v>
      </c>
      <c r="AC1" s="18" t="s">
        <v>11</v>
      </c>
      <c r="AD1" s="18" t="s">
        <v>12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240"/>
      <c r="B2" s="241"/>
      <c r="C2" s="246" t="str">
        <f>"所属名："&amp;'所属データ'!$C$3</f>
        <v>所属名：</v>
      </c>
      <c r="D2" s="247"/>
      <c r="E2" s="248"/>
      <c r="F2" s="248"/>
      <c r="G2" s="34"/>
      <c r="I2" s="35" t="str">
        <f>"監督名："&amp;'所属データ'!$E$6</f>
        <v>監督名：</v>
      </c>
      <c r="N2" s="68">
        <f>IF(COUNTA(N6:N50)&gt;6,"ﾘﾚｰ人数ｵｰﾊﾞｰ","")</f>
      </c>
      <c r="O2" s="68"/>
      <c r="P2" s="68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'所属データ'!$A$19/100+434000</f>
        <v>435001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210"/>
      <c r="B3" s="210"/>
      <c r="C3" s="210"/>
      <c r="D3" s="128"/>
      <c r="E3" s="28"/>
      <c r="F3" s="28"/>
      <c r="G3" s="28"/>
      <c r="H3" s="67"/>
      <c r="I3" s="28"/>
      <c r="M3" s="226" t="s">
        <v>53</v>
      </c>
      <c r="N3" s="227"/>
      <c r="O3" s="227"/>
      <c r="P3" s="228"/>
      <c r="Q3" s="28" t="s">
        <v>13</v>
      </c>
      <c r="T3" s="28">
        <f>IF(COUNTA(N6:N50)&gt;0,'所属データ'!$E$3&amp;N5,0)</f>
        <v>0</v>
      </c>
      <c r="U3" s="15">
        <f>'所属データ'!$A$19/100+435000</f>
        <v>436001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242" t="s">
        <v>14</v>
      </c>
      <c r="B4" s="244" t="s">
        <v>32</v>
      </c>
      <c r="C4" s="168" t="s">
        <v>19</v>
      </c>
      <c r="D4" s="168" t="s">
        <v>109</v>
      </c>
      <c r="E4" s="250" t="s">
        <v>22</v>
      </c>
      <c r="F4" s="232" t="s">
        <v>104</v>
      </c>
      <c r="G4" s="236" t="s">
        <v>34</v>
      </c>
      <c r="H4" s="237"/>
      <c r="I4" s="236" t="s">
        <v>50</v>
      </c>
      <c r="J4" s="249"/>
      <c r="K4" s="234" t="s">
        <v>51</v>
      </c>
      <c r="L4" s="235"/>
      <c r="M4" s="229" t="s">
        <v>118</v>
      </c>
      <c r="N4" s="230"/>
      <c r="O4" s="230"/>
      <c r="P4" s="231"/>
      <c r="Q4" s="29"/>
      <c r="R4" s="29"/>
      <c r="T4" s="28">
        <f>IF(COUNTA(O6:O50)&gt;0,'所属データ'!$E$3&amp;O5,0)</f>
        <v>0</v>
      </c>
      <c r="U4" s="15">
        <f>'所属データ'!$A$19/100+436000</f>
        <v>437001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243"/>
      <c r="B5" s="245"/>
      <c r="C5" s="47" t="s">
        <v>111</v>
      </c>
      <c r="D5" s="47" t="s">
        <v>108</v>
      </c>
      <c r="E5" s="251"/>
      <c r="F5" s="233"/>
      <c r="G5" s="48" t="s">
        <v>24</v>
      </c>
      <c r="H5" s="49" t="s">
        <v>25</v>
      </c>
      <c r="I5" s="48" t="s">
        <v>24</v>
      </c>
      <c r="J5" s="169" t="s">
        <v>25</v>
      </c>
      <c r="K5" s="164" t="s">
        <v>24</v>
      </c>
      <c r="L5" s="49" t="s">
        <v>25</v>
      </c>
      <c r="M5" s="97"/>
      <c r="N5" s="97"/>
      <c r="O5" s="100"/>
      <c r="P5" s="99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'所属データ'!$A$19/100+437000</f>
        <v>438001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170">
        <v>1</v>
      </c>
      <c r="B6" s="134"/>
      <c r="C6" s="137"/>
      <c r="D6" s="141"/>
      <c r="E6" s="59"/>
      <c r="F6" s="124" t="str">
        <f>'所属データ'!$G$3</f>
        <v>熊　本</v>
      </c>
      <c r="G6" s="50" t="s">
        <v>167</v>
      </c>
      <c r="H6" s="51"/>
      <c r="I6" s="50"/>
      <c r="J6" s="171"/>
      <c r="K6" s="165"/>
      <c r="L6" s="51"/>
      <c r="M6" s="117"/>
      <c r="N6" s="108"/>
      <c r="O6" s="109"/>
      <c r="P6" s="110"/>
      <c r="Q6" s="28">
        <f>'所属データ'!$A$19</f>
        <v>100100</v>
      </c>
      <c r="R6" s="28">
        <f>COUNTA(G6,I6,K6)</f>
        <v>1</v>
      </c>
      <c r="S6" s="28">
        <f aca="true" t="shared" si="0" ref="S6:S50">IF(M6="","",Q6*1000+20000+A6)</f>
      </c>
      <c r="T6" s="28">
        <f aca="true" t="shared" si="1" ref="T6:T50">IF(N6="","",Q6*1000+20000+A6)</f>
      </c>
      <c r="U6" s="28">
        <f>IF(O6="","",Q6*1000+20000+A6)</f>
      </c>
      <c r="V6" s="28">
        <f>IF(P6="","",Q6*1000+20000+A6)</f>
      </c>
      <c r="AE6" s="15"/>
      <c r="AF6" s="38"/>
      <c r="AG6" s="19"/>
      <c r="AH6" s="19"/>
      <c r="AI6" s="19"/>
      <c r="AJ6" s="19"/>
      <c r="AK6" s="19"/>
    </row>
    <row r="7" spans="1:23" ht="14.25" customHeight="1">
      <c r="A7" s="172">
        <v>2</v>
      </c>
      <c r="B7" s="135"/>
      <c r="C7" s="138"/>
      <c r="D7" s="142"/>
      <c r="E7" s="60"/>
      <c r="F7" s="125" t="str">
        <f>'所属データ'!$G$3</f>
        <v>熊　本</v>
      </c>
      <c r="G7" s="52"/>
      <c r="H7" s="53"/>
      <c r="I7" s="52"/>
      <c r="J7" s="173"/>
      <c r="K7" s="166"/>
      <c r="L7" s="53"/>
      <c r="M7" s="118"/>
      <c r="N7" s="111"/>
      <c r="O7" s="112"/>
      <c r="P7" s="113"/>
      <c r="Q7" s="28">
        <f>'所属データ'!$A$19</f>
        <v>100100</v>
      </c>
      <c r="R7" s="28">
        <f aca="true" t="shared" si="2" ref="R7:R50">COUNTA(G7,I7,K7)</f>
        <v>0</v>
      </c>
      <c r="S7" s="28">
        <f t="shared" si="0"/>
      </c>
      <c r="T7" s="28">
        <f t="shared" si="1"/>
      </c>
      <c r="U7" s="28">
        <f aca="true" t="shared" si="3" ref="U7:U50">IF(O7="","",Q7*1000+20000+A7)</f>
      </c>
      <c r="V7" s="28">
        <f aca="true" t="shared" si="4" ref="V7:V50">IF(P7="","",Q7*1000+20000+A7)</f>
      </c>
      <c r="W7" s="19"/>
    </row>
    <row r="8" spans="1:33" ht="14.25" customHeight="1">
      <c r="A8" s="172">
        <v>3</v>
      </c>
      <c r="B8" s="135"/>
      <c r="C8" s="138"/>
      <c r="D8" s="142"/>
      <c r="E8" s="60"/>
      <c r="F8" s="125" t="str">
        <f>'所属データ'!$G$3</f>
        <v>熊　本</v>
      </c>
      <c r="G8" s="52"/>
      <c r="H8" s="53"/>
      <c r="I8" s="52"/>
      <c r="J8" s="173"/>
      <c r="K8" s="166"/>
      <c r="L8" s="53"/>
      <c r="M8" s="118"/>
      <c r="N8" s="111"/>
      <c r="O8" s="112"/>
      <c r="P8" s="113"/>
      <c r="Q8" s="28">
        <f>'所属データ'!$A$19</f>
        <v>100100</v>
      </c>
      <c r="R8" s="28">
        <f t="shared" si="2"/>
        <v>0</v>
      </c>
      <c r="S8" s="28">
        <f t="shared" si="0"/>
      </c>
      <c r="T8" s="28">
        <f t="shared" si="1"/>
      </c>
      <c r="U8" s="28">
        <f t="shared" si="3"/>
      </c>
      <c r="V8" s="28">
        <f t="shared" si="4"/>
      </c>
      <c r="W8" s="15"/>
      <c r="X8" s="15"/>
      <c r="Y8" s="15"/>
      <c r="Z8" s="15"/>
      <c r="AA8" s="15"/>
      <c r="AB8" s="15"/>
      <c r="AC8" s="15"/>
      <c r="AD8" s="15"/>
      <c r="AE8" s="15"/>
      <c r="AF8" s="38"/>
      <c r="AG8" s="19"/>
    </row>
    <row r="9" spans="1:33" ht="14.25" customHeight="1">
      <c r="A9" s="172">
        <v>4</v>
      </c>
      <c r="B9" s="135"/>
      <c r="C9" s="138"/>
      <c r="D9" s="142"/>
      <c r="E9" s="60"/>
      <c r="F9" s="125" t="str">
        <f>'所属データ'!$G$3</f>
        <v>熊　本</v>
      </c>
      <c r="G9" s="52"/>
      <c r="H9" s="53"/>
      <c r="I9" s="52"/>
      <c r="J9" s="173"/>
      <c r="K9" s="166"/>
      <c r="L9" s="53"/>
      <c r="M9" s="118"/>
      <c r="N9" s="111"/>
      <c r="O9" s="112"/>
      <c r="P9" s="113"/>
      <c r="Q9" s="28">
        <f>'所属データ'!$A$19</f>
        <v>100100</v>
      </c>
      <c r="R9" s="28">
        <f t="shared" si="2"/>
        <v>0</v>
      </c>
      <c r="S9" s="28">
        <f t="shared" si="0"/>
      </c>
      <c r="T9" s="28">
        <f t="shared" si="1"/>
      </c>
      <c r="U9" s="28">
        <f t="shared" si="3"/>
      </c>
      <c r="V9" s="28">
        <f t="shared" si="4"/>
      </c>
      <c r="W9" s="15"/>
      <c r="X9" s="15"/>
      <c r="Y9" s="15"/>
      <c r="Z9" s="15"/>
      <c r="AA9" s="15"/>
      <c r="AB9" s="15"/>
      <c r="AC9" s="15"/>
      <c r="AD9" s="15"/>
      <c r="AE9" s="15"/>
      <c r="AF9" s="38"/>
      <c r="AG9" s="19"/>
    </row>
    <row r="10" spans="1:33" ht="14.25" customHeight="1" thickBot="1">
      <c r="A10" s="174">
        <v>5</v>
      </c>
      <c r="B10" s="136"/>
      <c r="C10" s="139"/>
      <c r="D10" s="140"/>
      <c r="E10" s="61"/>
      <c r="F10" s="126" t="str">
        <f>'所属データ'!$G$3</f>
        <v>熊　本</v>
      </c>
      <c r="G10" s="54"/>
      <c r="H10" s="55"/>
      <c r="I10" s="54"/>
      <c r="J10" s="175"/>
      <c r="K10" s="167"/>
      <c r="L10" s="55"/>
      <c r="M10" s="119"/>
      <c r="N10" s="114"/>
      <c r="O10" s="115"/>
      <c r="P10" s="116"/>
      <c r="Q10" s="28">
        <f>'所属データ'!$A$19</f>
        <v>100100</v>
      </c>
      <c r="R10" s="28">
        <f t="shared" si="2"/>
        <v>0</v>
      </c>
      <c r="S10" s="28">
        <f t="shared" si="0"/>
      </c>
      <c r="T10" s="28">
        <f t="shared" si="1"/>
      </c>
      <c r="U10" s="28">
        <f t="shared" si="3"/>
      </c>
      <c r="V10" s="28">
        <f t="shared" si="4"/>
      </c>
      <c r="W10" s="15"/>
      <c r="X10" s="15"/>
      <c r="Y10" s="15"/>
      <c r="Z10" s="15"/>
      <c r="AA10" s="15"/>
      <c r="AB10" s="15"/>
      <c r="AC10" s="15"/>
      <c r="AD10" s="15"/>
      <c r="AE10" s="15"/>
      <c r="AF10" s="38"/>
      <c r="AG10" s="19"/>
    </row>
    <row r="11" spans="1:33" ht="14.25" customHeight="1">
      <c r="A11" s="170">
        <v>6</v>
      </c>
      <c r="B11" s="134"/>
      <c r="C11" s="137"/>
      <c r="D11" s="141"/>
      <c r="E11" s="59"/>
      <c r="F11" s="124" t="str">
        <f>'所属データ'!$G$3</f>
        <v>熊　本</v>
      </c>
      <c r="G11" s="50"/>
      <c r="H11" s="51"/>
      <c r="I11" s="50"/>
      <c r="J11" s="171"/>
      <c r="K11" s="165"/>
      <c r="L11" s="51"/>
      <c r="M11" s="117"/>
      <c r="N11" s="108"/>
      <c r="O11" s="109"/>
      <c r="P11" s="110"/>
      <c r="Q11" s="28">
        <f>'所属データ'!$A$19</f>
        <v>100100</v>
      </c>
      <c r="R11" s="28">
        <f t="shared" si="2"/>
        <v>0</v>
      </c>
      <c r="S11" s="28">
        <f t="shared" si="0"/>
      </c>
      <c r="T11" s="28">
        <f t="shared" si="1"/>
      </c>
      <c r="U11" s="28">
        <f t="shared" si="3"/>
      </c>
      <c r="V11" s="28">
        <f t="shared" si="4"/>
      </c>
      <c r="W11" s="15"/>
      <c r="X11" s="15"/>
      <c r="Y11" s="15"/>
      <c r="Z11" s="15"/>
      <c r="AA11" s="15"/>
      <c r="AB11" s="15"/>
      <c r="AC11" s="15"/>
      <c r="AD11" s="15"/>
      <c r="AE11" s="15"/>
      <c r="AF11" s="38"/>
      <c r="AG11" s="19"/>
    </row>
    <row r="12" spans="1:33" ht="14.25" customHeight="1">
      <c r="A12" s="172">
        <v>7</v>
      </c>
      <c r="B12" s="135"/>
      <c r="C12" s="138"/>
      <c r="D12" s="142"/>
      <c r="E12" s="60"/>
      <c r="F12" s="125" t="str">
        <f>'所属データ'!$G$3</f>
        <v>熊　本</v>
      </c>
      <c r="G12" s="52"/>
      <c r="H12" s="53"/>
      <c r="I12" s="52"/>
      <c r="J12" s="173"/>
      <c r="K12" s="166"/>
      <c r="L12" s="53"/>
      <c r="M12" s="118"/>
      <c r="N12" s="111"/>
      <c r="O12" s="112"/>
      <c r="P12" s="113"/>
      <c r="Q12" s="28">
        <f>'所属データ'!$A$19</f>
        <v>100100</v>
      </c>
      <c r="R12" s="28">
        <f t="shared" si="2"/>
        <v>0</v>
      </c>
      <c r="S12" s="28">
        <f t="shared" si="0"/>
      </c>
      <c r="T12" s="28">
        <f t="shared" si="1"/>
      </c>
      <c r="U12" s="28">
        <f t="shared" si="3"/>
      </c>
      <c r="V12" s="28">
        <f t="shared" si="4"/>
      </c>
      <c r="W12" s="15"/>
      <c r="X12" s="15"/>
      <c r="Y12" s="15"/>
      <c r="Z12" s="15"/>
      <c r="AA12" s="15"/>
      <c r="AB12" s="15"/>
      <c r="AC12" s="15"/>
      <c r="AD12" s="15"/>
      <c r="AE12" s="15"/>
      <c r="AF12" s="38"/>
      <c r="AG12" s="19"/>
    </row>
    <row r="13" spans="1:32" ht="14.25" customHeight="1">
      <c r="A13" s="172">
        <v>8</v>
      </c>
      <c r="B13" s="135"/>
      <c r="C13" s="138"/>
      <c r="D13" s="142"/>
      <c r="E13" s="60"/>
      <c r="F13" s="125" t="str">
        <f>'所属データ'!$G$3</f>
        <v>熊　本</v>
      </c>
      <c r="G13" s="52"/>
      <c r="H13" s="53"/>
      <c r="I13" s="52"/>
      <c r="J13" s="173"/>
      <c r="K13" s="166"/>
      <c r="L13" s="53"/>
      <c r="M13" s="118"/>
      <c r="N13" s="111"/>
      <c r="O13" s="112"/>
      <c r="P13" s="113"/>
      <c r="Q13" s="28">
        <f>'所属データ'!$A$19</f>
        <v>100100</v>
      </c>
      <c r="R13" s="28">
        <f t="shared" si="2"/>
        <v>0</v>
      </c>
      <c r="S13" s="28">
        <f t="shared" si="0"/>
      </c>
      <c r="T13" s="28">
        <f t="shared" si="1"/>
      </c>
      <c r="U13" s="28">
        <f t="shared" si="3"/>
      </c>
      <c r="V13" s="28">
        <f t="shared" si="4"/>
      </c>
      <c r="W13" s="15"/>
      <c r="X13" s="15"/>
      <c r="Y13" s="15"/>
      <c r="Z13" s="15"/>
      <c r="AA13" s="15"/>
      <c r="AB13" s="15"/>
      <c r="AC13" s="15"/>
      <c r="AD13" s="15"/>
      <c r="AE13" s="15"/>
      <c r="AF13" s="38"/>
    </row>
    <row r="14" spans="1:32" ht="14.25" customHeight="1">
      <c r="A14" s="172">
        <v>9</v>
      </c>
      <c r="B14" s="135"/>
      <c r="C14" s="138"/>
      <c r="D14" s="142"/>
      <c r="E14" s="60"/>
      <c r="F14" s="125" t="str">
        <f>'所属データ'!$G$3</f>
        <v>熊　本</v>
      </c>
      <c r="G14" s="52"/>
      <c r="H14" s="53"/>
      <c r="I14" s="52"/>
      <c r="J14" s="173"/>
      <c r="K14" s="166"/>
      <c r="L14" s="53"/>
      <c r="M14" s="118"/>
      <c r="N14" s="111"/>
      <c r="O14" s="112"/>
      <c r="P14" s="113"/>
      <c r="Q14" s="28">
        <f>'所属データ'!$A$19</f>
        <v>100100</v>
      </c>
      <c r="R14" s="28">
        <f t="shared" si="2"/>
        <v>0</v>
      </c>
      <c r="S14" s="28">
        <f t="shared" si="0"/>
      </c>
      <c r="T14" s="28">
        <f t="shared" si="1"/>
      </c>
      <c r="U14" s="28">
        <f t="shared" si="3"/>
      </c>
      <c r="V14" s="28">
        <f t="shared" si="4"/>
      </c>
      <c r="W14" s="15"/>
      <c r="X14" s="15"/>
      <c r="Y14" s="15"/>
      <c r="Z14" s="15"/>
      <c r="AA14" s="15"/>
      <c r="AB14" s="15"/>
      <c r="AC14" s="15"/>
      <c r="AD14" s="15"/>
      <c r="AE14" s="15"/>
      <c r="AF14" s="38"/>
    </row>
    <row r="15" spans="1:32" ht="14.25" customHeight="1" thickBot="1">
      <c r="A15" s="174">
        <v>10</v>
      </c>
      <c r="B15" s="136"/>
      <c r="C15" s="140"/>
      <c r="D15" s="140"/>
      <c r="E15" s="61"/>
      <c r="F15" s="126" t="str">
        <f>'所属データ'!$G$3</f>
        <v>熊　本</v>
      </c>
      <c r="G15" s="54"/>
      <c r="H15" s="55"/>
      <c r="I15" s="54"/>
      <c r="J15" s="175"/>
      <c r="K15" s="167"/>
      <c r="L15" s="55"/>
      <c r="M15" s="119"/>
      <c r="N15" s="114"/>
      <c r="O15" s="115"/>
      <c r="P15" s="116"/>
      <c r="Q15" s="28">
        <f>'所属データ'!$A$19</f>
        <v>100100</v>
      </c>
      <c r="R15" s="28">
        <f t="shared" si="2"/>
        <v>0</v>
      </c>
      <c r="S15" s="28">
        <f t="shared" si="0"/>
      </c>
      <c r="T15" s="28">
        <f t="shared" si="1"/>
      </c>
      <c r="U15" s="28">
        <f t="shared" si="3"/>
      </c>
      <c r="V15" s="28">
        <f t="shared" si="4"/>
      </c>
      <c r="W15" s="15"/>
      <c r="X15" s="15"/>
      <c r="Y15" s="15"/>
      <c r="Z15" s="15"/>
      <c r="AA15" s="15"/>
      <c r="AB15" s="15"/>
      <c r="AC15" s="15"/>
      <c r="AD15" s="15"/>
      <c r="AE15" s="15"/>
      <c r="AF15" s="38"/>
    </row>
    <row r="16" spans="1:32" ht="14.25" customHeight="1">
      <c r="A16" s="170">
        <v>11</v>
      </c>
      <c r="B16" s="134"/>
      <c r="C16" s="141"/>
      <c r="D16" s="141"/>
      <c r="E16" s="59"/>
      <c r="F16" s="124" t="str">
        <f>'所属データ'!$G$3</f>
        <v>熊　本</v>
      </c>
      <c r="G16" s="50"/>
      <c r="H16" s="51"/>
      <c r="I16" s="50"/>
      <c r="J16" s="171"/>
      <c r="K16" s="165"/>
      <c r="L16" s="51"/>
      <c r="M16" s="117"/>
      <c r="N16" s="108"/>
      <c r="O16" s="109"/>
      <c r="P16" s="110"/>
      <c r="Q16" s="28">
        <f>'所属データ'!$A$19</f>
        <v>100100</v>
      </c>
      <c r="R16" s="28">
        <f t="shared" si="2"/>
        <v>0</v>
      </c>
      <c r="S16" s="28">
        <f t="shared" si="0"/>
      </c>
      <c r="T16" s="28">
        <f t="shared" si="1"/>
      </c>
      <c r="U16" s="28">
        <f t="shared" si="3"/>
      </c>
      <c r="V16" s="28">
        <f t="shared" si="4"/>
      </c>
      <c r="W16" s="15"/>
      <c r="X16" s="15"/>
      <c r="Y16" s="15"/>
      <c r="Z16" s="15"/>
      <c r="AA16" s="15"/>
      <c r="AB16" s="15"/>
      <c r="AC16" s="15"/>
      <c r="AD16" s="15"/>
      <c r="AE16" s="15"/>
      <c r="AF16" s="38"/>
    </row>
    <row r="17" spans="1:32" ht="14.25" customHeight="1">
      <c r="A17" s="172">
        <v>12</v>
      </c>
      <c r="B17" s="135"/>
      <c r="C17" s="142"/>
      <c r="D17" s="142"/>
      <c r="E17" s="60"/>
      <c r="F17" s="125" t="str">
        <f>'所属データ'!$G$3</f>
        <v>熊　本</v>
      </c>
      <c r="G17" s="52"/>
      <c r="H17" s="53"/>
      <c r="I17" s="52"/>
      <c r="J17" s="173"/>
      <c r="K17" s="166"/>
      <c r="L17" s="53"/>
      <c r="M17" s="118"/>
      <c r="N17" s="111"/>
      <c r="O17" s="112"/>
      <c r="P17" s="113"/>
      <c r="Q17" s="28">
        <f>'所属データ'!$A$19</f>
        <v>100100</v>
      </c>
      <c r="R17" s="28">
        <f t="shared" si="2"/>
        <v>0</v>
      </c>
      <c r="S17" s="28">
        <f t="shared" si="0"/>
      </c>
      <c r="T17" s="28">
        <f t="shared" si="1"/>
      </c>
      <c r="U17" s="28">
        <f t="shared" si="3"/>
      </c>
      <c r="V17" s="28">
        <f t="shared" si="4"/>
      </c>
      <c r="W17" s="15"/>
      <c r="X17" s="15"/>
      <c r="Y17" s="15"/>
      <c r="Z17" s="15"/>
      <c r="AA17" s="15"/>
      <c r="AB17" s="15"/>
      <c r="AC17" s="15"/>
      <c r="AD17" s="15"/>
      <c r="AE17" s="15"/>
      <c r="AF17" s="38"/>
    </row>
    <row r="18" spans="1:32" ht="14.25" customHeight="1">
      <c r="A18" s="172">
        <v>13</v>
      </c>
      <c r="B18" s="135"/>
      <c r="C18" s="142"/>
      <c r="D18" s="142"/>
      <c r="E18" s="60"/>
      <c r="F18" s="125" t="str">
        <f>'所属データ'!$G$3</f>
        <v>熊　本</v>
      </c>
      <c r="G18" s="52"/>
      <c r="H18" s="53"/>
      <c r="I18" s="52"/>
      <c r="J18" s="173"/>
      <c r="K18" s="166"/>
      <c r="L18" s="53"/>
      <c r="M18" s="118"/>
      <c r="N18" s="111"/>
      <c r="O18" s="112"/>
      <c r="P18" s="113"/>
      <c r="Q18" s="28">
        <f>'所属データ'!$A$19</f>
        <v>100100</v>
      </c>
      <c r="R18" s="28">
        <f t="shared" si="2"/>
        <v>0</v>
      </c>
      <c r="S18" s="28">
        <f t="shared" si="0"/>
      </c>
      <c r="T18" s="28">
        <f t="shared" si="1"/>
      </c>
      <c r="U18" s="28">
        <f t="shared" si="3"/>
      </c>
      <c r="V18" s="28">
        <f t="shared" si="4"/>
      </c>
      <c r="W18" s="15"/>
      <c r="X18" s="15"/>
      <c r="Y18" s="15"/>
      <c r="Z18" s="15"/>
      <c r="AA18" s="15"/>
      <c r="AB18" s="15"/>
      <c r="AC18" s="15"/>
      <c r="AD18" s="15"/>
      <c r="AE18" s="15"/>
      <c r="AF18" s="38"/>
    </row>
    <row r="19" spans="1:32" ht="14.25" customHeight="1">
      <c r="A19" s="172">
        <v>14</v>
      </c>
      <c r="B19" s="135"/>
      <c r="C19" s="142"/>
      <c r="D19" s="142"/>
      <c r="E19" s="60"/>
      <c r="F19" s="125" t="str">
        <f>'所属データ'!$G$3</f>
        <v>熊　本</v>
      </c>
      <c r="G19" s="52"/>
      <c r="H19" s="53"/>
      <c r="I19" s="52"/>
      <c r="J19" s="173"/>
      <c r="K19" s="166"/>
      <c r="L19" s="53"/>
      <c r="M19" s="118"/>
      <c r="N19" s="111"/>
      <c r="O19" s="112"/>
      <c r="P19" s="113"/>
      <c r="Q19" s="28">
        <f>'所属データ'!$A$19</f>
        <v>100100</v>
      </c>
      <c r="R19" s="28">
        <f t="shared" si="2"/>
        <v>0</v>
      </c>
      <c r="S19" s="28">
        <f t="shared" si="0"/>
      </c>
      <c r="T19" s="28">
        <f t="shared" si="1"/>
      </c>
      <c r="U19" s="28">
        <f t="shared" si="3"/>
      </c>
      <c r="V19" s="28">
        <f t="shared" si="4"/>
      </c>
      <c r="W19" s="15"/>
      <c r="X19" s="15"/>
      <c r="Y19" s="15"/>
      <c r="Z19" s="15"/>
      <c r="AA19" s="15"/>
      <c r="AB19" s="15"/>
      <c r="AC19" s="15"/>
      <c r="AD19" s="15"/>
      <c r="AE19" s="15"/>
      <c r="AF19" s="38"/>
    </row>
    <row r="20" spans="1:32" ht="14.25" customHeight="1" thickBot="1">
      <c r="A20" s="174">
        <v>15</v>
      </c>
      <c r="B20" s="136"/>
      <c r="C20" s="139"/>
      <c r="D20" s="139"/>
      <c r="E20" s="61"/>
      <c r="F20" s="126" t="str">
        <f>'所属データ'!$G$3</f>
        <v>熊　本</v>
      </c>
      <c r="G20" s="54"/>
      <c r="H20" s="55"/>
      <c r="I20" s="54"/>
      <c r="J20" s="175"/>
      <c r="K20" s="167"/>
      <c r="L20" s="55"/>
      <c r="M20" s="119"/>
      <c r="N20" s="114"/>
      <c r="O20" s="115"/>
      <c r="P20" s="116"/>
      <c r="Q20" s="28">
        <f>'所属データ'!$A$19</f>
        <v>100100</v>
      </c>
      <c r="R20" s="28">
        <f t="shared" si="2"/>
        <v>0</v>
      </c>
      <c r="S20" s="28">
        <f t="shared" si="0"/>
      </c>
      <c r="T20" s="28">
        <f t="shared" si="1"/>
      </c>
      <c r="U20" s="28">
        <f t="shared" si="3"/>
      </c>
      <c r="V20" s="28">
        <f t="shared" si="4"/>
      </c>
      <c r="W20" s="15"/>
      <c r="X20" s="15"/>
      <c r="Y20" s="15"/>
      <c r="Z20" s="15"/>
      <c r="AA20" s="15"/>
      <c r="AB20" s="15"/>
      <c r="AC20" s="15"/>
      <c r="AD20" s="15"/>
      <c r="AE20" s="15"/>
      <c r="AF20" s="38"/>
    </row>
    <row r="21" spans="1:32" ht="14.25" customHeight="1">
      <c r="A21" s="170">
        <v>16</v>
      </c>
      <c r="B21" s="134"/>
      <c r="C21" s="137"/>
      <c r="D21" s="137"/>
      <c r="E21" s="59"/>
      <c r="F21" s="124" t="str">
        <f>'所属データ'!$G$3</f>
        <v>熊　本</v>
      </c>
      <c r="G21" s="50"/>
      <c r="H21" s="51"/>
      <c r="I21" s="50"/>
      <c r="J21" s="171"/>
      <c r="K21" s="165"/>
      <c r="L21" s="51"/>
      <c r="M21" s="117"/>
      <c r="N21" s="108"/>
      <c r="O21" s="109"/>
      <c r="P21" s="110"/>
      <c r="Q21" s="28">
        <f>'所属データ'!$A$19</f>
        <v>100100</v>
      </c>
      <c r="R21" s="28">
        <f t="shared" si="2"/>
        <v>0</v>
      </c>
      <c r="S21" s="28">
        <f t="shared" si="0"/>
      </c>
      <c r="T21" s="28">
        <f t="shared" si="1"/>
      </c>
      <c r="U21" s="28">
        <f t="shared" si="3"/>
      </c>
      <c r="V21" s="28">
        <f t="shared" si="4"/>
      </c>
      <c r="W21" s="15"/>
      <c r="X21" s="15"/>
      <c r="Y21" s="15"/>
      <c r="Z21" s="15"/>
      <c r="AA21" s="15"/>
      <c r="AB21" s="15"/>
      <c r="AC21" s="15"/>
      <c r="AD21" s="15"/>
      <c r="AE21" s="15"/>
      <c r="AF21" s="38"/>
    </row>
    <row r="22" spans="1:32" ht="14.25" customHeight="1">
      <c r="A22" s="172">
        <v>17</v>
      </c>
      <c r="B22" s="135"/>
      <c r="C22" s="138"/>
      <c r="D22" s="138"/>
      <c r="E22" s="60"/>
      <c r="F22" s="125" t="str">
        <f>'所属データ'!$G$3</f>
        <v>熊　本</v>
      </c>
      <c r="G22" s="52"/>
      <c r="H22" s="53"/>
      <c r="I22" s="52"/>
      <c r="J22" s="173"/>
      <c r="K22" s="166"/>
      <c r="L22" s="53"/>
      <c r="M22" s="118"/>
      <c r="N22" s="111"/>
      <c r="O22" s="112"/>
      <c r="P22" s="113"/>
      <c r="Q22" s="28">
        <f>'所属データ'!$A$19</f>
        <v>100100</v>
      </c>
      <c r="R22" s="28">
        <f t="shared" si="2"/>
        <v>0</v>
      </c>
      <c r="S22" s="28">
        <f t="shared" si="0"/>
      </c>
      <c r="T22" s="28">
        <f t="shared" si="1"/>
      </c>
      <c r="U22" s="28">
        <f t="shared" si="3"/>
      </c>
      <c r="V22" s="28">
        <f t="shared" si="4"/>
      </c>
      <c r="W22" s="15"/>
      <c r="X22" s="15"/>
      <c r="Y22" s="15"/>
      <c r="Z22" s="15"/>
      <c r="AA22" s="15"/>
      <c r="AB22" s="15"/>
      <c r="AC22" s="15"/>
      <c r="AD22" s="15"/>
      <c r="AE22" s="15"/>
      <c r="AF22" s="38"/>
    </row>
    <row r="23" spans="1:32" ht="14.25" customHeight="1">
      <c r="A23" s="172">
        <v>18</v>
      </c>
      <c r="B23" s="135"/>
      <c r="C23" s="138"/>
      <c r="D23" s="138"/>
      <c r="E23" s="60"/>
      <c r="F23" s="125" t="str">
        <f>'所属データ'!$G$3</f>
        <v>熊　本</v>
      </c>
      <c r="G23" s="52"/>
      <c r="H23" s="53"/>
      <c r="I23" s="52"/>
      <c r="J23" s="173"/>
      <c r="K23" s="166"/>
      <c r="L23" s="53"/>
      <c r="M23" s="118"/>
      <c r="N23" s="111"/>
      <c r="O23" s="112"/>
      <c r="P23" s="113"/>
      <c r="Q23" s="28">
        <f>'所属データ'!$A$19</f>
        <v>100100</v>
      </c>
      <c r="R23" s="28">
        <f t="shared" si="2"/>
        <v>0</v>
      </c>
      <c r="S23" s="28">
        <f t="shared" si="0"/>
      </c>
      <c r="T23" s="28">
        <f t="shared" si="1"/>
      </c>
      <c r="U23" s="28">
        <f t="shared" si="3"/>
      </c>
      <c r="V23" s="28">
        <f t="shared" si="4"/>
      </c>
      <c r="W23" s="15"/>
      <c r="X23" s="15"/>
      <c r="Y23" s="15"/>
      <c r="Z23" s="15"/>
      <c r="AA23" s="15"/>
      <c r="AB23" s="15"/>
      <c r="AC23" s="15"/>
      <c r="AD23" s="15"/>
      <c r="AE23" s="15"/>
      <c r="AF23" s="38"/>
    </row>
    <row r="24" spans="1:32" ht="14.25" customHeight="1">
      <c r="A24" s="172">
        <v>19</v>
      </c>
      <c r="B24" s="135"/>
      <c r="C24" s="138"/>
      <c r="D24" s="138"/>
      <c r="E24" s="60"/>
      <c r="F24" s="125" t="str">
        <f>'所属データ'!$G$3</f>
        <v>熊　本</v>
      </c>
      <c r="G24" s="52"/>
      <c r="H24" s="53"/>
      <c r="I24" s="52"/>
      <c r="J24" s="173"/>
      <c r="K24" s="166"/>
      <c r="L24" s="53"/>
      <c r="M24" s="118"/>
      <c r="N24" s="111"/>
      <c r="O24" s="112"/>
      <c r="P24" s="113"/>
      <c r="Q24" s="28">
        <f>'所属データ'!$A$19</f>
        <v>100100</v>
      </c>
      <c r="R24" s="28">
        <f t="shared" si="2"/>
        <v>0</v>
      </c>
      <c r="S24" s="28">
        <f t="shared" si="0"/>
      </c>
      <c r="T24" s="28">
        <f t="shared" si="1"/>
      </c>
      <c r="U24" s="28">
        <f t="shared" si="3"/>
      </c>
      <c r="V24" s="28">
        <f t="shared" si="4"/>
      </c>
      <c r="W24" s="15"/>
      <c r="X24" s="15"/>
      <c r="Y24" s="15"/>
      <c r="Z24" s="15"/>
      <c r="AA24" s="15"/>
      <c r="AB24" s="15"/>
      <c r="AC24" s="15"/>
      <c r="AD24" s="15"/>
      <c r="AE24" s="15"/>
      <c r="AF24" s="38"/>
    </row>
    <row r="25" spans="1:32" ht="14.25" customHeight="1" thickBot="1">
      <c r="A25" s="174">
        <v>20</v>
      </c>
      <c r="B25" s="136"/>
      <c r="C25" s="139"/>
      <c r="D25" s="139"/>
      <c r="E25" s="61"/>
      <c r="F25" s="126" t="str">
        <f>'所属データ'!$G$3</f>
        <v>熊　本</v>
      </c>
      <c r="G25" s="54"/>
      <c r="H25" s="55"/>
      <c r="I25" s="54"/>
      <c r="J25" s="175"/>
      <c r="K25" s="167"/>
      <c r="L25" s="55"/>
      <c r="M25" s="119"/>
      <c r="N25" s="114"/>
      <c r="O25" s="115"/>
      <c r="P25" s="116"/>
      <c r="Q25" s="28">
        <f>'所属データ'!$A$19</f>
        <v>100100</v>
      </c>
      <c r="R25" s="28">
        <f t="shared" si="2"/>
        <v>0</v>
      </c>
      <c r="S25" s="28">
        <f t="shared" si="0"/>
      </c>
      <c r="T25" s="28">
        <f t="shared" si="1"/>
      </c>
      <c r="U25" s="28">
        <f t="shared" si="3"/>
      </c>
      <c r="V25" s="28">
        <f t="shared" si="4"/>
      </c>
      <c r="W25" s="15"/>
      <c r="X25" s="15"/>
      <c r="Y25" s="15"/>
      <c r="Z25" s="15"/>
      <c r="AA25" s="15"/>
      <c r="AB25" s="15"/>
      <c r="AC25" s="15"/>
      <c r="AD25" s="15"/>
      <c r="AE25" s="15"/>
      <c r="AF25" s="38"/>
    </row>
    <row r="26" spans="1:32" ht="14.25" customHeight="1">
      <c r="A26" s="170">
        <v>21</v>
      </c>
      <c r="B26" s="134"/>
      <c r="C26" s="137"/>
      <c r="D26" s="137"/>
      <c r="E26" s="59"/>
      <c r="F26" s="124" t="str">
        <f>'所属データ'!$G$3</f>
        <v>熊　本</v>
      </c>
      <c r="G26" s="50"/>
      <c r="H26" s="51"/>
      <c r="I26" s="50"/>
      <c r="J26" s="171"/>
      <c r="K26" s="165"/>
      <c r="L26" s="51"/>
      <c r="M26" s="117"/>
      <c r="N26" s="108"/>
      <c r="O26" s="109"/>
      <c r="P26" s="110"/>
      <c r="Q26" s="28">
        <f>'所属データ'!$A$19</f>
        <v>100100</v>
      </c>
      <c r="R26" s="28">
        <f t="shared" si="2"/>
        <v>0</v>
      </c>
      <c r="S26" s="28">
        <f t="shared" si="0"/>
      </c>
      <c r="T26" s="28">
        <f t="shared" si="1"/>
      </c>
      <c r="U26" s="28">
        <f t="shared" si="3"/>
      </c>
      <c r="V26" s="28">
        <f t="shared" si="4"/>
      </c>
      <c r="W26" s="15"/>
      <c r="X26" s="15"/>
      <c r="Y26" s="15"/>
      <c r="Z26" s="15"/>
      <c r="AA26" s="15"/>
      <c r="AB26" s="15"/>
      <c r="AC26" s="15"/>
      <c r="AD26" s="15"/>
      <c r="AE26" s="15"/>
      <c r="AF26" s="38"/>
    </row>
    <row r="27" spans="1:32" ht="14.25" customHeight="1">
      <c r="A27" s="172">
        <v>22</v>
      </c>
      <c r="B27" s="135"/>
      <c r="C27" s="138"/>
      <c r="D27" s="138"/>
      <c r="E27" s="60"/>
      <c r="F27" s="125" t="str">
        <f>'所属データ'!$G$3</f>
        <v>熊　本</v>
      </c>
      <c r="G27" s="52"/>
      <c r="H27" s="53"/>
      <c r="I27" s="52"/>
      <c r="J27" s="173"/>
      <c r="K27" s="166"/>
      <c r="L27" s="53"/>
      <c r="M27" s="118"/>
      <c r="N27" s="111"/>
      <c r="O27" s="112"/>
      <c r="P27" s="113"/>
      <c r="Q27" s="28">
        <f>'所属データ'!$A$19</f>
        <v>100100</v>
      </c>
      <c r="R27" s="28">
        <f t="shared" si="2"/>
        <v>0</v>
      </c>
      <c r="S27" s="28">
        <f t="shared" si="0"/>
      </c>
      <c r="T27" s="28">
        <f t="shared" si="1"/>
      </c>
      <c r="U27" s="28">
        <f t="shared" si="3"/>
      </c>
      <c r="V27" s="28">
        <f t="shared" si="4"/>
      </c>
      <c r="W27" s="15"/>
      <c r="X27" s="15"/>
      <c r="Y27" s="15"/>
      <c r="Z27" s="15"/>
      <c r="AA27" s="15"/>
      <c r="AB27" s="15"/>
      <c r="AC27" s="15"/>
      <c r="AD27" s="15"/>
      <c r="AE27" s="15"/>
      <c r="AF27" s="38"/>
    </row>
    <row r="28" spans="1:32" ht="14.25" customHeight="1">
      <c r="A28" s="172">
        <v>23</v>
      </c>
      <c r="B28" s="135"/>
      <c r="C28" s="138"/>
      <c r="D28" s="138"/>
      <c r="E28" s="60"/>
      <c r="F28" s="125" t="str">
        <f>'所属データ'!$G$3</f>
        <v>熊　本</v>
      </c>
      <c r="G28" s="52"/>
      <c r="H28" s="53"/>
      <c r="I28" s="52"/>
      <c r="J28" s="173"/>
      <c r="K28" s="166"/>
      <c r="L28" s="53"/>
      <c r="M28" s="118"/>
      <c r="N28" s="111"/>
      <c r="O28" s="112"/>
      <c r="P28" s="113"/>
      <c r="Q28" s="28">
        <f>'所属データ'!$A$19</f>
        <v>100100</v>
      </c>
      <c r="R28" s="28">
        <f t="shared" si="2"/>
        <v>0</v>
      </c>
      <c r="S28" s="28">
        <f t="shared" si="0"/>
      </c>
      <c r="T28" s="28">
        <f t="shared" si="1"/>
      </c>
      <c r="U28" s="28">
        <f t="shared" si="3"/>
      </c>
      <c r="V28" s="28">
        <f t="shared" si="4"/>
      </c>
      <c r="W28" s="15"/>
      <c r="X28" s="15"/>
      <c r="Y28" s="15"/>
      <c r="Z28" s="15"/>
      <c r="AA28" s="15"/>
      <c r="AB28" s="15"/>
      <c r="AC28" s="15"/>
      <c r="AD28" s="15"/>
      <c r="AE28" s="15"/>
      <c r="AF28" s="38"/>
    </row>
    <row r="29" spans="1:32" ht="14.25" customHeight="1">
      <c r="A29" s="172">
        <v>24</v>
      </c>
      <c r="B29" s="135"/>
      <c r="C29" s="138"/>
      <c r="D29" s="138"/>
      <c r="E29" s="60"/>
      <c r="F29" s="125" t="str">
        <f>'所属データ'!$G$3</f>
        <v>熊　本</v>
      </c>
      <c r="G29" s="52"/>
      <c r="H29" s="53"/>
      <c r="I29" s="52"/>
      <c r="J29" s="173"/>
      <c r="K29" s="166"/>
      <c r="L29" s="53"/>
      <c r="M29" s="118"/>
      <c r="N29" s="111"/>
      <c r="O29" s="112"/>
      <c r="P29" s="113"/>
      <c r="Q29" s="28">
        <f>'所属データ'!$A$19</f>
        <v>100100</v>
      </c>
      <c r="R29" s="28">
        <f t="shared" si="2"/>
        <v>0</v>
      </c>
      <c r="S29" s="28">
        <f t="shared" si="0"/>
      </c>
      <c r="T29" s="28">
        <f t="shared" si="1"/>
      </c>
      <c r="U29" s="28">
        <f t="shared" si="3"/>
      </c>
      <c r="V29" s="28">
        <f t="shared" si="4"/>
      </c>
      <c r="W29" s="15"/>
      <c r="X29" s="15"/>
      <c r="Y29" s="15"/>
      <c r="Z29" s="15"/>
      <c r="AA29" s="15"/>
      <c r="AB29" s="15"/>
      <c r="AC29" s="15"/>
      <c r="AD29" s="15"/>
      <c r="AE29" s="15"/>
      <c r="AF29" s="38"/>
    </row>
    <row r="30" spans="1:32" ht="14.25" customHeight="1" thickBot="1">
      <c r="A30" s="174">
        <v>25</v>
      </c>
      <c r="B30" s="136"/>
      <c r="C30" s="139"/>
      <c r="D30" s="139"/>
      <c r="E30" s="61"/>
      <c r="F30" s="126" t="str">
        <f>'所属データ'!$G$3</f>
        <v>熊　本</v>
      </c>
      <c r="G30" s="54"/>
      <c r="H30" s="55"/>
      <c r="I30" s="54"/>
      <c r="J30" s="175"/>
      <c r="K30" s="167"/>
      <c r="L30" s="55"/>
      <c r="M30" s="119"/>
      <c r="N30" s="114"/>
      <c r="O30" s="115"/>
      <c r="P30" s="116"/>
      <c r="Q30" s="28">
        <f>'所属データ'!$A$19</f>
        <v>100100</v>
      </c>
      <c r="R30" s="28">
        <f t="shared" si="2"/>
        <v>0</v>
      </c>
      <c r="S30" s="28">
        <f t="shared" si="0"/>
      </c>
      <c r="T30" s="28">
        <f t="shared" si="1"/>
      </c>
      <c r="U30" s="28">
        <f t="shared" si="3"/>
      </c>
      <c r="V30" s="28">
        <f t="shared" si="4"/>
      </c>
      <c r="W30" s="15"/>
      <c r="X30" s="15"/>
      <c r="Y30" s="15"/>
      <c r="Z30" s="15"/>
      <c r="AA30" s="15"/>
      <c r="AB30" s="15"/>
      <c r="AC30" s="15"/>
      <c r="AD30" s="15"/>
      <c r="AE30" s="15"/>
      <c r="AF30" s="38"/>
    </row>
    <row r="31" spans="1:32" ht="14.25" customHeight="1">
      <c r="A31" s="170">
        <v>26</v>
      </c>
      <c r="B31" s="134"/>
      <c r="C31" s="137"/>
      <c r="D31" s="137"/>
      <c r="E31" s="59"/>
      <c r="F31" s="124" t="str">
        <f>'所属データ'!$G$3</f>
        <v>熊　本</v>
      </c>
      <c r="G31" s="50"/>
      <c r="H31" s="51"/>
      <c r="I31" s="50"/>
      <c r="J31" s="171"/>
      <c r="K31" s="165"/>
      <c r="L31" s="51"/>
      <c r="M31" s="117"/>
      <c r="N31" s="108"/>
      <c r="O31" s="109"/>
      <c r="P31" s="110"/>
      <c r="Q31" s="28">
        <f>'所属データ'!$A$19</f>
        <v>100100</v>
      </c>
      <c r="R31" s="28">
        <f t="shared" si="2"/>
        <v>0</v>
      </c>
      <c r="S31" s="28">
        <f t="shared" si="0"/>
      </c>
      <c r="T31" s="28">
        <f t="shared" si="1"/>
      </c>
      <c r="U31" s="28">
        <f t="shared" si="3"/>
      </c>
      <c r="V31" s="28">
        <f t="shared" si="4"/>
      </c>
      <c r="W31" s="15"/>
      <c r="X31" s="15"/>
      <c r="Y31" s="15"/>
      <c r="Z31" s="15"/>
      <c r="AA31" s="15"/>
      <c r="AB31" s="15"/>
      <c r="AC31" s="15"/>
      <c r="AD31" s="15"/>
      <c r="AE31" s="15"/>
      <c r="AF31" s="38"/>
    </row>
    <row r="32" spans="1:32" ht="14.25" customHeight="1">
      <c r="A32" s="172">
        <v>27</v>
      </c>
      <c r="B32" s="135"/>
      <c r="C32" s="138"/>
      <c r="D32" s="138"/>
      <c r="E32" s="60"/>
      <c r="F32" s="125" t="str">
        <f>'所属データ'!$G$3</f>
        <v>熊　本</v>
      </c>
      <c r="G32" s="52"/>
      <c r="H32" s="53"/>
      <c r="I32" s="52"/>
      <c r="J32" s="173"/>
      <c r="K32" s="166"/>
      <c r="L32" s="53"/>
      <c r="M32" s="118"/>
      <c r="N32" s="111"/>
      <c r="O32" s="112"/>
      <c r="P32" s="113"/>
      <c r="Q32" s="28">
        <f>'所属データ'!$A$19</f>
        <v>100100</v>
      </c>
      <c r="R32" s="28">
        <f t="shared" si="2"/>
        <v>0</v>
      </c>
      <c r="S32" s="28">
        <f t="shared" si="0"/>
      </c>
      <c r="T32" s="28">
        <f t="shared" si="1"/>
      </c>
      <c r="U32" s="28">
        <f t="shared" si="3"/>
      </c>
      <c r="V32" s="28">
        <f t="shared" si="4"/>
      </c>
      <c r="W32" s="15"/>
      <c r="X32" s="15"/>
      <c r="Y32" s="15"/>
      <c r="Z32" s="15"/>
      <c r="AA32" s="15"/>
      <c r="AB32" s="15"/>
      <c r="AC32" s="15"/>
      <c r="AD32" s="15"/>
      <c r="AE32" s="15"/>
      <c r="AF32" s="38"/>
    </row>
    <row r="33" spans="1:32" ht="14.25" customHeight="1">
      <c r="A33" s="172">
        <v>28</v>
      </c>
      <c r="B33" s="135"/>
      <c r="C33" s="138"/>
      <c r="D33" s="138"/>
      <c r="E33" s="60"/>
      <c r="F33" s="125" t="str">
        <f>'所属データ'!$G$3</f>
        <v>熊　本</v>
      </c>
      <c r="G33" s="52"/>
      <c r="H33" s="53"/>
      <c r="I33" s="52"/>
      <c r="J33" s="173"/>
      <c r="K33" s="166"/>
      <c r="L33" s="53"/>
      <c r="M33" s="118"/>
      <c r="N33" s="111"/>
      <c r="O33" s="112"/>
      <c r="P33" s="113"/>
      <c r="Q33" s="28">
        <f>'所属データ'!$A$19</f>
        <v>100100</v>
      </c>
      <c r="R33" s="28">
        <f t="shared" si="2"/>
        <v>0</v>
      </c>
      <c r="S33" s="28">
        <f t="shared" si="0"/>
      </c>
      <c r="T33" s="28">
        <f t="shared" si="1"/>
      </c>
      <c r="U33" s="28">
        <f t="shared" si="3"/>
      </c>
      <c r="V33" s="28">
        <f t="shared" si="4"/>
      </c>
      <c r="W33" s="15"/>
      <c r="X33" s="15"/>
      <c r="Y33" s="15"/>
      <c r="Z33" s="15"/>
      <c r="AA33" s="15"/>
      <c r="AB33" s="15"/>
      <c r="AC33" s="15"/>
      <c r="AD33" s="15"/>
      <c r="AE33" s="15"/>
      <c r="AF33" s="38"/>
    </row>
    <row r="34" spans="1:32" ht="14.25" customHeight="1">
      <c r="A34" s="172">
        <v>29</v>
      </c>
      <c r="B34" s="135"/>
      <c r="C34" s="138"/>
      <c r="D34" s="138"/>
      <c r="E34" s="60"/>
      <c r="F34" s="125" t="str">
        <f>'所属データ'!$G$3</f>
        <v>熊　本</v>
      </c>
      <c r="G34" s="52"/>
      <c r="H34" s="53"/>
      <c r="I34" s="52"/>
      <c r="J34" s="173"/>
      <c r="K34" s="166"/>
      <c r="L34" s="53"/>
      <c r="M34" s="118"/>
      <c r="N34" s="111"/>
      <c r="O34" s="112"/>
      <c r="P34" s="113"/>
      <c r="Q34" s="28">
        <f>'所属データ'!$A$19</f>
        <v>100100</v>
      </c>
      <c r="R34" s="28">
        <f t="shared" si="2"/>
        <v>0</v>
      </c>
      <c r="S34" s="28">
        <f t="shared" si="0"/>
      </c>
      <c r="T34" s="28">
        <f t="shared" si="1"/>
      </c>
      <c r="U34" s="28">
        <f t="shared" si="3"/>
      </c>
      <c r="V34" s="28">
        <f t="shared" si="4"/>
      </c>
      <c r="W34" s="15"/>
      <c r="X34" s="15"/>
      <c r="Y34" s="15"/>
      <c r="Z34" s="15"/>
      <c r="AA34" s="15"/>
      <c r="AB34" s="15"/>
      <c r="AC34" s="15"/>
      <c r="AD34" s="15"/>
      <c r="AE34" s="15"/>
      <c r="AF34" s="38"/>
    </row>
    <row r="35" spans="1:32" ht="14.25" customHeight="1" thickBot="1">
      <c r="A35" s="174">
        <v>30</v>
      </c>
      <c r="B35" s="136"/>
      <c r="C35" s="139"/>
      <c r="D35" s="139"/>
      <c r="E35" s="61"/>
      <c r="F35" s="126" t="str">
        <f>'所属データ'!$G$3</f>
        <v>熊　本</v>
      </c>
      <c r="G35" s="54"/>
      <c r="H35" s="55"/>
      <c r="I35" s="54"/>
      <c r="J35" s="175"/>
      <c r="K35" s="167"/>
      <c r="L35" s="55"/>
      <c r="M35" s="119"/>
      <c r="N35" s="114"/>
      <c r="O35" s="115"/>
      <c r="P35" s="116"/>
      <c r="Q35" s="28">
        <f>'所属データ'!$A$19</f>
        <v>100100</v>
      </c>
      <c r="R35" s="28">
        <f t="shared" si="2"/>
        <v>0</v>
      </c>
      <c r="S35" s="28">
        <f t="shared" si="0"/>
      </c>
      <c r="T35" s="28">
        <f t="shared" si="1"/>
      </c>
      <c r="U35" s="28">
        <f t="shared" si="3"/>
      </c>
      <c r="V35" s="28">
        <f t="shared" si="4"/>
      </c>
      <c r="W35" s="15"/>
      <c r="X35" s="15"/>
      <c r="Y35" s="15"/>
      <c r="Z35" s="15"/>
      <c r="AA35" s="15"/>
      <c r="AB35" s="15"/>
      <c r="AC35" s="15"/>
      <c r="AD35" s="15"/>
      <c r="AE35" s="15"/>
      <c r="AF35" s="38"/>
    </row>
    <row r="36" spans="1:32" ht="14.25" customHeight="1">
      <c r="A36" s="170">
        <v>31</v>
      </c>
      <c r="B36" s="134"/>
      <c r="C36" s="137"/>
      <c r="D36" s="137"/>
      <c r="E36" s="59"/>
      <c r="F36" s="124" t="str">
        <f>'所属データ'!$G$3</f>
        <v>熊　本</v>
      </c>
      <c r="G36" s="50"/>
      <c r="H36" s="51"/>
      <c r="I36" s="50"/>
      <c r="J36" s="171"/>
      <c r="K36" s="165"/>
      <c r="L36" s="51"/>
      <c r="M36" s="117"/>
      <c r="N36" s="108"/>
      <c r="O36" s="109"/>
      <c r="P36" s="110"/>
      <c r="Q36" s="28">
        <f>'所属データ'!$A$19</f>
        <v>100100</v>
      </c>
      <c r="R36" s="28">
        <f t="shared" si="2"/>
        <v>0</v>
      </c>
      <c r="S36" s="28">
        <f t="shared" si="0"/>
      </c>
      <c r="T36" s="28">
        <f t="shared" si="1"/>
      </c>
      <c r="U36" s="28">
        <f t="shared" si="3"/>
      </c>
      <c r="V36" s="28">
        <f t="shared" si="4"/>
      </c>
      <c r="W36" s="15"/>
      <c r="X36" s="15"/>
      <c r="Y36" s="15"/>
      <c r="Z36" s="15"/>
      <c r="AA36" s="15"/>
      <c r="AB36" s="15"/>
      <c r="AC36" s="15"/>
      <c r="AD36" s="15"/>
      <c r="AE36" s="15"/>
      <c r="AF36" s="38"/>
    </row>
    <row r="37" spans="1:32" ht="14.25" customHeight="1">
      <c r="A37" s="172">
        <v>32</v>
      </c>
      <c r="B37" s="135"/>
      <c r="C37" s="138"/>
      <c r="D37" s="138"/>
      <c r="E37" s="60"/>
      <c r="F37" s="125" t="str">
        <f>'所属データ'!$G$3</f>
        <v>熊　本</v>
      </c>
      <c r="G37" s="52"/>
      <c r="H37" s="53"/>
      <c r="I37" s="52"/>
      <c r="J37" s="173"/>
      <c r="K37" s="166"/>
      <c r="L37" s="53"/>
      <c r="M37" s="118"/>
      <c r="N37" s="111"/>
      <c r="O37" s="112"/>
      <c r="P37" s="113"/>
      <c r="Q37" s="28">
        <f>'所属データ'!$A$19</f>
        <v>100100</v>
      </c>
      <c r="R37" s="28">
        <f t="shared" si="2"/>
        <v>0</v>
      </c>
      <c r="S37" s="28">
        <f t="shared" si="0"/>
      </c>
      <c r="T37" s="28">
        <f t="shared" si="1"/>
      </c>
      <c r="U37" s="28">
        <f t="shared" si="3"/>
      </c>
      <c r="V37" s="28">
        <f t="shared" si="4"/>
      </c>
      <c r="W37" s="15"/>
      <c r="X37" s="15"/>
      <c r="Y37" s="15"/>
      <c r="Z37" s="15"/>
      <c r="AA37" s="15"/>
      <c r="AB37" s="15"/>
      <c r="AC37" s="15"/>
      <c r="AD37" s="15"/>
      <c r="AE37" s="15"/>
      <c r="AF37" s="38"/>
    </row>
    <row r="38" spans="1:32" ht="14.25" customHeight="1">
      <c r="A38" s="172">
        <v>33</v>
      </c>
      <c r="B38" s="135"/>
      <c r="C38" s="138"/>
      <c r="D38" s="138"/>
      <c r="E38" s="60"/>
      <c r="F38" s="125" t="str">
        <f>'所属データ'!$G$3</f>
        <v>熊　本</v>
      </c>
      <c r="G38" s="52"/>
      <c r="H38" s="53"/>
      <c r="I38" s="52"/>
      <c r="J38" s="173"/>
      <c r="K38" s="166"/>
      <c r="L38" s="53"/>
      <c r="M38" s="118"/>
      <c r="N38" s="111"/>
      <c r="O38" s="112"/>
      <c r="P38" s="113"/>
      <c r="Q38" s="28">
        <f>'所属データ'!$A$19</f>
        <v>100100</v>
      </c>
      <c r="R38" s="28">
        <f t="shared" si="2"/>
        <v>0</v>
      </c>
      <c r="S38" s="28">
        <f t="shared" si="0"/>
      </c>
      <c r="T38" s="28">
        <f t="shared" si="1"/>
      </c>
      <c r="U38" s="28">
        <f t="shared" si="3"/>
      </c>
      <c r="V38" s="28">
        <f t="shared" si="4"/>
      </c>
      <c r="W38" s="15"/>
      <c r="X38" s="15"/>
      <c r="Y38" s="15"/>
      <c r="Z38" s="15"/>
      <c r="AA38" s="15"/>
      <c r="AB38" s="15"/>
      <c r="AC38" s="15"/>
      <c r="AD38" s="15"/>
      <c r="AE38" s="15"/>
      <c r="AF38" s="38"/>
    </row>
    <row r="39" spans="1:32" ht="14.25" customHeight="1">
      <c r="A39" s="172">
        <v>34</v>
      </c>
      <c r="B39" s="135"/>
      <c r="C39" s="138"/>
      <c r="D39" s="138"/>
      <c r="E39" s="60"/>
      <c r="F39" s="125" t="str">
        <f>'所属データ'!$G$3</f>
        <v>熊　本</v>
      </c>
      <c r="G39" s="52"/>
      <c r="H39" s="53"/>
      <c r="I39" s="52"/>
      <c r="J39" s="173"/>
      <c r="K39" s="166"/>
      <c r="L39" s="53"/>
      <c r="M39" s="118"/>
      <c r="N39" s="111"/>
      <c r="O39" s="112"/>
      <c r="P39" s="113"/>
      <c r="Q39" s="28">
        <f>'所属データ'!$A$19</f>
        <v>100100</v>
      </c>
      <c r="R39" s="28">
        <f t="shared" si="2"/>
        <v>0</v>
      </c>
      <c r="S39" s="28">
        <f t="shared" si="0"/>
      </c>
      <c r="T39" s="28">
        <f t="shared" si="1"/>
      </c>
      <c r="U39" s="28">
        <f t="shared" si="3"/>
      </c>
      <c r="V39" s="28">
        <f t="shared" si="4"/>
      </c>
      <c r="W39" s="15"/>
      <c r="X39" s="15"/>
      <c r="Y39" s="15"/>
      <c r="Z39" s="15"/>
      <c r="AA39" s="15"/>
      <c r="AB39" s="15"/>
      <c r="AC39" s="15"/>
      <c r="AD39" s="15"/>
      <c r="AE39" s="15"/>
      <c r="AF39" s="38"/>
    </row>
    <row r="40" spans="1:32" ht="14.25" customHeight="1" thickBot="1">
      <c r="A40" s="174">
        <v>35</v>
      </c>
      <c r="B40" s="136"/>
      <c r="C40" s="139"/>
      <c r="D40" s="139"/>
      <c r="E40" s="61"/>
      <c r="F40" s="126" t="str">
        <f>'所属データ'!$G$3</f>
        <v>熊　本</v>
      </c>
      <c r="G40" s="54"/>
      <c r="H40" s="55"/>
      <c r="I40" s="54"/>
      <c r="J40" s="175"/>
      <c r="K40" s="167"/>
      <c r="L40" s="55"/>
      <c r="M40" s="119"/>
      <c r="N40" s="114"/>
      <c r="O40" s="115"/>
      <c r="P40" s="116"/>
      <c r="Q40" s="28">
        <f>'所属データ'!$A$19</f>
        <v>100100</v>
      </c>
      <c r="R40" s="28">
        <f t="shared" si="2"/>
        <v>0</v>
      </c>
      <c r="S40" s="28">
        <f t="shared" si="0"/>
      </c>
      <c r="T40" s="28">
        <f t="shared" si="1"/>
      </c>
      <c r="U40" s="28">
        <f t="shared" si="3"/>
      </c>
      <c r="V40" s="28">
        <f t="shared" si="4"/>
      </c>
      <c r="W40" s="15"/>
      <c r="X40" s="15"/>
      <c r="Y40" s="15"/>
      <c r="Z40" s="15"/>
      <c r="AA40" s="15"/>
      <c r="AB40" s="15"/>
      <c r="AC40" s="15"/>
      <c r="AD40" s="15"/>
      <c r="AE40" s="15"/>
      <c r="AF40" s="38"/>
    </row>
    <row r="41" spans="1:32" ht="14.25" customHeight="1">
      <c r="A41" s="170">
        <v>36</v>
      </c>
      <c r="B41" s="134"/>
      <c r="C41" s="137"/>
      <c r="D41" s="137"/>
      <c r="E41" s="59"/>
      <c r="F41" s="124" t="str">
        <f>'所属データ'!$G$3</f>
        <v>熊　本</v>
      </c>
      <c r="G41" s="50"/>
      <c r="H41" s="51"/>
      <c r="I41" s="50"/>
      <c r="J41" s="171"/>
      <c r="K41" s="165"/>
      <c r="L41" s="51"/>
      <c r="M41" s="117"/>
      <c r="N41" s="108"/>
      <c r="O41" s="109"/>
      <c r="P41" s="110"/>
      <c r="Q41" s="28">
        <f>'所属データ'!$A$19</f>
        <v>100100</v>
      </c>
      <c r="R41" s="28">
        <f t="shared" si="2"/>
        <v>0</v>
      </c>
      <c r="S41" s="28">
        <f t="shared" si="0"/>
      </c>
      <c r="T41" s="28">
        <f t="shared" si="1"/>
      </c>
      <c r="U41" s="28">
        <f t="shared" si="3"/>
      </c>
      <c r="V41" s="28">
        <f t="shared" si="4"/>
      </c>
      <c r="W41" s="15"/>
      <c r="X41" s="15"/>
      <c r="Y41" s="15"/>
      <c r="Z41" s="15"/>
      <c r="AA41" s="15"/>
      <c r="AB41" s="15"/>
      <c r="AC41" s="15"/>
      <c r="AD41" s="15"/>
      <c r="AE41" s="15"/>
      <c r="AF41" s="38"/>
    </row>
    <row r="42" spans="1:32" ht="14.25" customHeight="1">
      <c r="A42" s="172">
        <v>37</v>
      </c>
      <c r="B42" s="135"/>
      <c r="C42" s="138"/>
      <c r="D42" s="138"/>
      <c r="E42" s="60"/>
      <c r="F42" s="125" t="str">
        <f>'所属データ'!$G$3</f>
        <v>熊　本</v>
      </c>
      <c r="G42" s="52"/>
      <c r="H42" s="53"/>
      <c r="I42" s="52"/>
      <c r="J42" s="173"/>
      <c r="K42" s="166"/>
      <c r="L42" s="53"/>
      <c r="M42" s="118"/>
      <c r="N42" s="111"/>
      <c r="O42" s="112"/>
      <c r="P42" s="113"/>
      <c r="Q42" s="28">
        <f>'所属データ'!$A$19</f>
        <v>100100</v>
      </c>
      <c r="R42" s="28">
        <f t="shared" si="2"/>
        <v>0</v>
      </c>
      <c r="S42" s="28">
        <f t="shared" si="0"/>
      </c>
      <c r="T42" s="28">
        <f t="shared" si="1"/>
      </c>
      <c r="U42" s="28">
        <f t="shared" si="3"/>
      </c>
      <c r="V42" s="28">
        <f t="shared" si="4"/>
      </c>
      <c r="W42" s="15"/>
      <c r="X42" s="15"/>
      <c r="Y42" s="15"/>
      <c r="Z42" s="15"/>
      <c r="AA42" s="15"/>
      <c r="AB42" s="15"/>
      <c r="AC42" s="15"/>
      <c r="AD42" s="15"/>
      <c r="AE42" s="15"/>
      <c r="AF42" s="38"/>
    </row>
    <row r="43" spans="1:32" ht="14.25" customHeight="1">
      <c r="A43" s="172">
        <v>38</v>
      </c>
      <c r="B43" s="135"/>
      <c r="C43" s="138"/>
      <c r="D43" s="138"/>
      <c r="E43" s="60"/>
      <c r="F43" s="125" t="str">
        <f>'所属データ'!$G$3</f>
        <v>熊　本</v>
      </c>
      <c r="G43" s="52"/>
      <c r="H43" s="53"/>
      <c r="I43" s="52"/>
      <c r="J43" s="173"/>
      <c r="K43" s="166"/>
      <c r="L43" s="53"/>
      <c r="M43" s="118"/>
      <c r="N43" s="111"/>
      <c r="O43" s="112"/>
      <c r="P43" s="113"/>
      <c r="Q43" s="28">
        <f>'所属データ'!$A$19</f>
        <v>100100</v>
      </c>
      <c r="R43" s="28">
        <f t="shared" si="2"/>
        <v>0</v>
      </c>
      <c r="S43" s="28">
        <f t="shared" si="0"/>
      </c>
      <c r="T43" s="28">
        <f t="shared" si="1"/>
      </c>
      <c r="U43" s="28">
        <f t="shared" si="3"/>
      </c>
      <c r="V43" s="28">
        <f t="shared" si="4"/>
      </c>
      <c r="W43" s="15"/>
      <c r="X43" s="15"/>
      <c r="Y43" s="15"/>
      <c r="Z43" s="15"/>
      <c r="AA43" s="15"/>
      <c r="AB43" s="15"/>
      <c r="AC43" s="15"/>
      <c r="AD43" s="15"/>
      <c r="AE43" s="15"/>
      <c r="AF43" s="38"/>
    </row>
    <row r="44" spans="1:32" ht="14.25" customHeight="1">
      <c r="A44" s="172">
        <v>39</v>
      </c>
      <c r="B44" s="135"/>
      <c r="C44" s="138"/>
      <c r="D44" s="138"/>
      <c r="E44" s="60"/>
      <c r="F44" s="125" t="str">
        <f>'所属データ'!$G$3</f>
        <v>熊　本</v>
      </c>
      <c r="G44" s="52"/>
      <c r="H44" s="53"/>
      <c r="I44" s="52"/>
      <c r="J44" s="173"/>
      <c r="K44" s="166"/>
      <c r="L44" s="53"/>
      <c r="M44" s="118"/>
      <c r="N44" s="111"/>
      <c r="O44" s="112"/>
      <c r="P44" s="113"/>
      <c r="Q44" s="28">
        <f>'所属データ'!$A$19</f>
        <v>100100</v>
      </c>
      <c r="R44" s="28">
        <f t="shared" si="2"/>
        <v>0</v>
      </c>
      <c r="S44" s="28">
        <f t="shared" si="0"/>
      </c>
      <c r="T44" s="28">
        <f t="shared" si="1"/>
      </c>
      <c r="U44" s="28">
        <f t="shared" si="3"/>
      </c>
      <c r="V44" s="28">
        <f t="shared" si="4"/>
      </c>
      <c r="W44" s="15"/>
      <c r="X44" s="15"/>
      <c r="Y44" s="15"/>
      <c r="Z44" s="15"/>
      <c r="AA44" s="15"/>
      <c r="AB44" s="15"/>
      <c r="AC44" s="15"/>
      <c r="AD44" s="15"/>
      <c r="AE44" s="15"/>
      <c r="AF44" s="38"/>
    </row>
    <row r="45" spans="1:32" ht="14.25" customHeight="1" thickBot="1">
      <c r="A45" s="174">
        <v>40</v>
      </c>
      <c r="B45" s="136"/>
      <c r="C45" s="139"/>
      <c r="D45" s="139"/>
      <c r="E45" s="61"/>
      <c r="F45" s="126" t="str">
        <f>'所属データ'!$G$3</f>
        <v>熊　本</v>
      </c>
      <c r="G45" s="54"/>
      <c r="H45" s="55"/>
      <c r="I45" s="54"/>
      <c r="J45" s="175"/>
      <c r="K45" s="167"/>
      <c r="L45" s="55"/>
      <c r="M45" s="119"/>
      <c r="N45" s="114"/>
      <c r="O45" s="115"/>
      <c r="P45" s="116"/>
      <c r="Q45" s="28">
        <f>'所属データ'!$A$19</f>
        <v>100100</v>
      </c>
      <c r="R45" s="28">
        <f t="shared" si="2"/>
        <v>0</v>
      </c>
      <c r="S45" s="28">
        <f t="shared" si="0"/>
      </c>
      <c r="T45" s="28">
        <f t="shared" si="1"/>
      </c>
      <c r="U45" s="28">
        <f t="shared" si="3"/>
      </c>
      <c r="V45" s="28">
        <f t="shared" si="4"/>
      </c>
      <c r="W45" s="15"/>
      <c r="X45" s="15"/>
      <c r="Y45" s="15"/>
      <c r="Z45" s="15"/>
      <c r="AA45" s="15"/>
      <c r="AB45" s="15"/>
      <c r="AC45" s="15"/>
      <c r="AD45" s="15"/>
      <c r="AE45" s="15"/>
      <c r="AF45" s="38"/>
    </row>
    <row r="46" spans="1:32" ht="14.25" customHeight="1">
      <c r="A46" s="170">
        <v>41</v>
      </c>
      <c r="B46" s="134"/>
      <c r="C46" s="137"/>
      <c r="D46" s="137"/>
      <c r="E46" s="59"/>
      <c r="F46" s="124" t="str">
        <f>'所属データ'!$G$3</f>
        <v>熊　本</v>
      </c>
      <c r="G46" s="50"/>
      <c r="H46" s="51"/>
      <c r="I46" s="50"/>
      <c r="J46" s="171"/>
      <c r="K46" s="165"/>
      <c r="L46" s="51"/>
      <c r="M46" s="117"/>
      <c r="N46" s="108"/>
      <c r="O46" s="109"/>
      <c r="P46" s="110"/>
      <c r="Q46" s="28">
        <f>'所属データ'!$A$19</f>
        <v>100100</v>
      </c>
      <c r="R46" s="28">
        <f t="shared" si="2"/>
        <v>0</v>
      </c>
      <c r="S46" s="28">
        <f t="shared" si="0"/>
      </c>
      <c r="T46" s="28">
        <f t="shared" si="1"/>
      </c>
      <c r="U46" s="28">
        <f t="shared" si="3"/>
      </c>
      <c r="V46" s="28">
        <f t="shared" si="4"/>
      </c>
      <c r="W46" s="15"/>
      <c r="X46" s="15"/>
      <c r="Y46" s="15"/>
      <c r="Z46" s="15"/>
      <c r="AA46" s="15"/>
      <c r="AB46" s="15"/>
      <c r="AC46" s="15"/>
      <c r="AD46" s="15"/>
      <c r="AE46" s="15"/>
      <c r="AF46" s="38"/>
    </row>
    <row r="47" spans="1:32" ht="14.25" customHeight="1">
      <c r="A47" s="172">
        <v>42</v>
      </c>
      <c r="B47" s="135"/>
      <c r="C47" s="138"/>
      <c r="D47" s="138"/>
      <c r="E47" s="60"/>
      <c r="F47" s="125" t="str">
        <f>'所属データ'!$G$3</f>
        <v>熊　本</v>
      </c>
      <c r="G47" s="52"/>
      <c r="H47" s="53"/>
      <c r="I47" s="52"/>
      <c r="J47" s="173"/>
      <c r="K47" s="166"/>
      <c r="L47" s="53"/>
      <c r="M47" s="118"/>
      <c r="N47" s="111"/>
      <c r="O47" s="112"/>
      <c r="P47" s="113"/>
      <c r="Q47" s="28">
        <f>'所属データ'!$A$19</f>
        <v>100100</v>
      </c>
      <c r="R47" s="28">
        <f t="shared" si="2"/>
        <v>0</v>
      </c>
      <c r="S47" s="28">
        <f t="shared" si="0"/>
      </c>
      <c r="T47" s="28">
        <f t="shared" si="1"/>
      </c>
      <c r="U47" s="28">
        <f t="shared" si="3"/>
      </c>
      <c r="V47" s="28">
        <f t="shared" si="4"/>
      </c>
      <c r="W47" s="15"/>
      <c r="X47" s="15"/>
      <c r="Y47" s="15"/>
      <c r="Z47" s="15"/>
      <c r="AA47" s="15"/>
      <c r="AB47" s="15"/>
      <c r="AC47" s="15"/>
      <c r="AD47" s="15"/>
      <c r="AE47" s="15"/>
      <c r="AF47" s="38"/>
    </row>
    <row r="48" spans="1:32" ht="14.25" customHeight="1">
      <c r="A48" s="172">
        <v>43</v>
      </c>
      <c r="B48" s="135"/>
      <c r="C48" s="138"/>
      <c r="D48" s="138"/>
      <c r="E48" s="60"/>
      <c r="F48" s="125" t="str">
        <f>'所属データ'!$G$3</f>
        <v>熊　本</v>
      </c>
      <c r="G48" s="52"/>
      <c r="H48" s="53"/>
      <c r="I48" s="52"/>
      <c r="J48" s="173"/>
      <c r="K48" s="166"/>
      <c r="L48" s="53"/>
      <c r="M48" s="118"/>
      <c r="N48" s="111"/>
      <c r="O48" s="112"/>
      <c r="P48" s="113"/>
      <c r="Q48" s="28">
        <f>'所属データ'!$A$19</f>
        <v>100100</v>
      </c>
      <c r="R48" s="28">
        <f t="shared" si="2"/>
        <v>0</v>
      </c>
      <c r="S48" s="28">
        <f t="shared" si="0"/>
      </c>
      <c r="T48" s="28">
        <f t="shared" si="1"/>
      </c>
      <c r="U48" s="28">
        <f t="shared" si="3"/>
      </c>
      <c r="V48" s="28">
        <f t="shared" si="4"/>
      </c>
      <c r="W48" s="15"/>
      <c r="X48" s="15"/>
      <c r="Y48" s="15"/>
      <c r="Z48" s="15"/>
      <c r="AA48" s="15"/>
      <c r="AB48" s="15"/>
      <c r="AC48" s="15"/>
      <c r="AD48" s="15"/>
      <c r="AE48" s="15"/>
      <c r="AF48" s="38"/>
    </row>
    <row r="49" spans="1:32" ht="14.25" customHeight="1">
      <c r="A49" s="172">
        <v>44</v>
      </c>
      <c r="B49" s="135"/>
      <c r="C49" s="138"/>
      <c r="D49" s="138"/>
      <c r="E49" s="60"/>
      <c r="F49" s="125" t="str">
        <f>'所属データ'!$G$3</f>
        <v>熊　本</v>
      </c>
      <c r="G49" s="52"/>
      <c r="H49" s="53"/>
      <c r="I49" s="52"/>
      <c r="J49" s="173"/>
      <c r="K49" s="166"/>
      <c r="L49" s="53"/>
      <c r="M49" s="118"/>
      <c r="N49" s="111"/>
      <c r="O49" s="112"/>
      <c r="P49" s="113"/>
      <c r="Q49" s="28">
        <f>'所属データ'!$A$19</f>
        <v>100100</v>
      </c>
      <c r="R49" s="28">
        <f t="shared" si="2"/>
        <v>0</v>
      </c>
      <c r="S49" s="28">
        <f t="shared" si="0"/>
      </c>
      <c r="T49" s="28">
        <f t="shared" si="1"/>
      </c>
      <c r="U49" s="28">
        <f t="shared" si="3"/>
      </c>
      <c r="V49" s="28">
        <f t="shared" si="4"/>
      </c>
      <c r="W49" s="15"/>
      <c r="X49" s="15"/>
      <c r="Y49" s="15"/>
      <c r="Z49" s="15"/>
      <c r="AA49" s="15"/>
      <c r="AB49" s="15"/>
      <c r="AC49" s="15"/>
      <c r="AD49" s="15"/>
      <c r="AE49" s="15"/>
      <c r="AF49" s="38"/>
    </row>
    <row r="50" spans="1:32" ht="14.25" customHeight="1" thickBot="1">
      <c r="A50" s="176">
        <v>45</v>
      </c>
      <c r="B50" s="177"/>
      <c r="C50" s="178"/>
      <c r="D50" s="178"/>
      <c r="E50" s="179"/>
      <c r="F50" s="180" t="str">
        <f>'所属データ'!$G$3</f>
        <v>熊　本</v>
      </c>
      <c r="G50" s="181"/>
      <c r="H50" s="182"/>
      <c r="I50" s="181"/>
      <c r="J50" s="183"/>
      <c r="K50" s="167"/>
      <c r="L50" s="55"/>
      <c r="M50" s="119"/>
      <c r="N50" s="114"/>
      <c r="O50" s="115"/>
      <c r="P50" s="116"/>
      <c r="Q50" s="28">
        <f>'所属データ'!$A$19</f>
        <v>100100</v>
      </c>
      <c r="R50" s="28">
        <f t="shared" si="2"/>
        <v>0</v>
      </c>
      <c r="S50" s="28">
        <f t="shared" si="0"/>
      </c>
      <c r="T50" s="28">
        <f t="shared" si="1"/>
      </c>
      <c r="U50" s="28">
        <f t="shared" si="3"/>
      </c>
      <c r="V50" s="28">
        <f t="shared" si="4"/>
      </c>
      <c r="W50" s="15"/>
      <c r="X50" s="15"/>
      <c r="Y50" s="15"/>
      <c r="Z50" s="15"/>
      <c r="AA50" s="15"/>
      <c r="AB50" s="15"/>
      <c r="AC50" s="15"/>
      <c r="AD50" s="15"/>
      <c r="AE50" s="15"/>
      <c r="AF50" s="38"/>
    </row>
    <row r="51" ht="14.25" customHeight="1"/>
    <row r="52" ht="12" customHeight="1"/>
    <row r="53" spans="2:10" ht="13.5" hidden="1">
      <c r="B53" s="14" t="s">
        <v>35</v>
      </c>
      <c r="C53" s="14" t="s">
        <v>117</v>
      </c>
      <c r="D53" s="14" t="s">
        <v>43</v>
      </c>
      <c r="E53" s="14" t="s">
        <v>54</v>
      </c>
      <c r="G53" s="14" t="s">
        <v>149</v>
      </c>
      <c r="J53" t="s">
        <v>56</v>
      </c>
    </row>
    <row r="54" spans="2:21" ht="13.5" hidden="1">
      <c r="B54" s="107" t="str">
        <f>IF('所属データ'!$E$3="小学",C54,IF('所属データ'!$E$3="中学",D54,IF('所属データ'!$E$3="高校",E54,IF('所属データ'!$E$3="一般",G54,""))))</f>
        <v>１００ｍ</v>
      </c>
      <c r="C54" s="14" t="s">
        <v>130</v>
      </c>
      <c r="D54" s="28" t="s">
        <v>125</v>
      </c>
      <c r="E54" s="28" t="s">
        <v>159</v>
      </c>
      <c r="G54" s="28" t="s">
        <v>142</v>
      </c>
      <c r="J54" t="s">
        <v>57</v>
      </c>
      <c r="N54" s="28"/>
      <c r="O54" s="28"/>
      <c r="P54" s="28"/>
      <c r="T54" s="14"/>
      <c r="U54" s="14"/>
    </row>
    <row r="55" spans="2:21" ht="13.5" hidden="1">
      <c r="B55" s="107" t="str">
        <f>IF('所属データ'!$E$3="小学",C55,IF('所属データ'!$E$3="中学",D55,IF('所属データ'!$E$3="高校",E55,IF('所属データ'!$E$3="一般",G55,""))))</f>
        <v>８０ｍH</v>
      </c>
      <c r="C55" s="14" t="s">
        <v>131</v>
      </c>
      <c r="D55" s="28" t="s">
        <v>133</v>
      </c>
      <c r="E55" s="28" t="s">
        <v>112</v>
      </c>
      <c r="F55" s="17"/>
      <c r="G55" s="28" t="s">
        <v>136</v>
      </c>
      <c r="J55" t="s">
        <v>58</v>
      </c>
      <c r="U55" s="14"/>
    </row>
    <row r="56" spans="2:21" ht="13.5" hidden="1">
      <c r="B56" s="107" t="str">
        <f>IF('所属データ'!$E$3="小学",C56,IF('所属データ'!$E$3="中学",D56,IF('所属データ'!$E$3="高校",E56,IF('所属データ'!$E$3="一般",G56,""))))</f>
        <v>１００ｍH</v>
      </c>
      <c r="C56" s="14" t="s">
        <v>132</v>
      </c>
      <c r="D56" s="28" t="s">
        <v>134</v>
      </c>
      <c r="E56" s="28" t="s">
        <v>161</v>
      </c>
      <c r="F56" s="17"/>
      <c r="G56" s="28" t="s">
        <v>143</v>
      </c>
      <c r="J56" t="s">
        <v>59</v>
      </c>
      <c r="U56" s="14"/>
    </row>
    <row r="57" spans="2:21" ht="13.5" hidden="1">
      <c r="B57" s="107" t="str">
        <f>IF('所属データ'!$E$3="小学",C57,IF('所属データ'!$E$3="中学",D57,IF('所属データ'!$E$3="高校",E57,IF('所属データ'!$E$3="一般",G57,""))))</f>
        <v>中学砲丸投</v>
      </c>
      <c r="D57" s="28" t="s">
        <v>160</v>
      </c>
      <c r="E57" s="28" t="s">
        <v>162</v>
      </c>
      <c r="F57" s="17"/>
      <c r="G57" s="28" t="s">
        <v>146</v>
      </c>
      <c r="J57" t="s">
        <v>60</v>
      </c>
      <c r="U57" s="14"/>
    </row>
    <row r="58" spans="2:21" ht="13.5" hidden="1">
      <c r="B58" s="107" t="str">
        <f>IF('所属データ'!$E$3="小学",C58,IF('所属データ'!$E$3="中学",D58,IF('所属データ'!$E$3="高校",E58,IF('所属データ'!$E$3="一般",G58,""))))</f>
        <v>-</v>
      </c>
      <c r="D58" s="28" t="s">
        <v>154</v>
      </c>
      <c r="E58" s="28" t="s">
        <v>161</v>
      </c>
      <c r="F58" s="17"/>
      <c r="G58" s="28" t="s">
        <v>144</v>
      </c>
      <c r="J58" t="s">
        <v>61</v>
      </c>
      <c r="U58" s="14"/>
    </row>
    <row r="59" spans="2:21" ht="13.5" hidden="1">
      <c r="B59" s="107" t="str">
        <f>IF('所属データ'!$E$3="小学",C59,IF('所属データ'!$E$3="中学",D59,IF('所属データ'!$E$3="高校",E59,IF('所属データ'!$E$3="一般",G59,""))))</f>
        <v>-</v>
      </c>
      <c r="D59" s="28" t="s">
        <v>156</v>
      </c>
      <c r="E59" s="28" t="s">
        <v>162</v>
      </c>
      <c r="F59" s="17"/>
      <c r="G59" s="28" t="s">
        <v>147</v>
      </c>
      <c r="J59" t="s">
        <v>62</v>
      </c>
      <c r="U59" s="14"/>
    </row>
    <row r="60" spans="2:21" ht="13.5" hidden="1">
      <c r="B60" s="107" t="str">
        <f>IF('所属データ'!$E$3="小学",C60,IF('所属データ'!$E$3="中学",D60,IF('所属データ'!$E$3="高校",E60,IF('所属データ'!$E$3="一般",G60,""))))</f>
        <v>-</v>
      </c>
      <c r="D60" s="28" t="s">
        <v>112</v>
      </c>
      <c r="E60" s="28" t="s">
        <v>112</v>
      </c>
      <c r="F60" s="17"/>
      <c r="G60" s="28" t="s">
        <v>141</v>
      </c>
      <c r="J60" t="s">
        <v>63</v>
      </c>
      <c r="U60" s="14"/>
    </row>
    <row r="61" spans="2:21" ht="13.5" hidden="1">
      <c r="B61" s="107" t="str">
        <f>IF('所属データ'!$E$3="小学",C61,IF('所属データ'!$E$3="中学",D61,IF('所属データ'!$E$3="高校",E61,IF('所属データ'!$E$3="一般",G61,""))))</f>
        <v>-</v>
      </c>
      <c r="D61" s="28" t="s">
        <v>112</v>
      </c>
      <c r="E61" s="28" t="s">
        <v>148</v>
      </c>
      <c r="F61" s="17"/>
      <c r="G61" s="28" t="s">
        <v>148</v>
      </c>
      <c r="J61" t="s">
        <v>64</v>
      </c>
      <c r="U61" s="14"/>
    </row>
    <row r="62" spans="2:21" ht="13.5" hidden="1">
      <c r="B62" s="107" t="str">
        <f>IF('所属データ'!$E$3="小学",C62,IF('所属データ'!$E$3="中学",D62,IF('所属データ'!$E$3="高校",E62,IF('所属データ'!$E$3="一般",G62,""))))</f>
        <v>-</v>
      </c>
      <c r="D62" s="28" t="s">
        <v>112</v>
      </c>
      <c r="E62" s="17" t="s">
        <v>112</v>
      </c>
      <c r="G62" s="17" t="s">
        <v>112</v>
      </c>
      <c r="J62" t="s">
        <v>65</v>
      </c>
      <c r="U62" s="14"/>
    </row>
    <row r="63" spans="2:21" ht="13.5" hidden="1">
      <c r="B63" s="107" t="str">
        <f>IF('所属データ'!$E$3="小学",C63,IF('所属データ'!$E$3="中学",D63,IF('所属データ'!$E$3="高校",E63,IF('所属データ'!$E$3="一般",G63,""))))</f>
        <v>ー</v>
      </c>
      <c r="D63" s="28" t="s">
        <v>128</v>
      </c>
      <c r="E63" s="17" t="s">
        <v>112</v>
      </c>
      <c r="F63" s="17"/>
      <c r="G63" s="17" t="s">
        <v>112</v>
      </c>
      <c r="J63" t="s">
        <v>66</v>
      </c>
      <c r="U63" s="14"/>
    </row>
    <row r="64" spans="2:21" ht="13.5" hidden="1">
      <c r="B64" s="107" t="str">
        <f>IF('所属データ'!$E$3="小学",C64,IF('所属データ'!$E$3="中学",D64,IF('所属データ'!$E$3="高校",E64,IF('所属データ'!$E$3="一般",G64,""))))</f>
        <v>ー</v>
      </c>
      <c r="D64" s="28" t="s">
        <v>128</v>
      </c>
      <c r="E64" s="17" t="s">
        <v>112</v>
      </c>
      <c r="F64" s="17"/>
      <c r="G64" s="17" t="s">
        <v>112</v>
      </c>
      <c r="J64" t="s">
        <v>67</v>
      </c>
      <c r="U64" s="14"/>
    </row>
    <row r="65" spans="2:21" ht="13.5" hidden="1">
      <c r="B65" s="107" t="str">
        <f>IF('所属データ'!$E$3="小学",C65,IF('所属データ'!$E$3="中学",D65,IF('所属データ'!$E$3="高校",E65,IF('所属データ'!$E$3="一般",G65,""))))</f>
        <v>ー</v>
      </c>
      <c r="D65" s="17" t="s">
        <v>135</v>
      </c>
      <c r="E65" s="17" t="s">
        <v>113</v>
      </c>
      <c r="F65" s="17"/>
      <c r="G65" s="17" t="s">
        <v>113</v>
      </c>
      <c r="J65" t="s">
        <v>68</v>
      </c>
      <c r="U65" s="14"/>
    </row>
    <row r="66" spans="2:21" ht="13.5" hidden="1">
      <c r="B66" s="107" t="str">
        <f>IF('所属データ'!$E$3="小学",C66,IF('所属データ'!$E$3="中学",D66,IF('所属データ'!$E$3="高校",E66,IF('所属データ'!$E$3="一般",G66,""))))</f>
        <v>-</v>
      </c>
      <c r="D66" s="17" t="s">
        <v>112</v>
      </c>
      <c r="E66" s="17" t="s">
        <v>113</v>
      </c>
      <c r="F66" s="17"/>
      <c r="G66" s="17" t="s">
        <v>113</v>
      </c>
      <c r="J66" t="s">
        <v>69</v>
      </c>
      <c r="U66" s="14"/>
    </row>
    <row r="67" spans="2:21" ht="13.5" hidden="1">
      <c r="B67" s="107" t="str">
        <f>IF('所属データ'!$E$3="中学",C67,IF('所属データ'!$E$3="高校",E68,G68))</f>
        <v>　</v>
      </c>
      <c r="C67" s="14" t="s">
        <v>107</v>
      </c>
      <c r="E67" s="17" t="s">
        <v>107</v>
      </c>
      <c r="F67" s="17"/>
      <c r="G67" s="64" t="s">
        <v>107</v>
      </c>
      <c r="J67" t="s">
        <v>70</v>
      </c>
      <c r="U67" s="14"/>
    </row>
    <row r="68" spans="2:21" ht="13.5" hidden="1">
      <c r="B68" s="107" t="str">
        <f>IF('所属データ'!$E$3="中学",C68,IF('所属データ'!$E$3="高校",E69,G69))</f>
        <v>　</v>
      </c>
      <c r="C68" s="14" t="s">
        <v>107</v>
      </c>
      <c r="E68" s="17" t="s">
        <v>107</v>
      </c>
      <c r="F68" s="17"/>
      <c r="G68" s="64" t="s">
        <v>107</v>
      </c>
      <c r="J68" t="s">
        <v>71</v>
      </c>
      <c r="N68" s="28"/>
      <c r="O68" s="28"/>
      <c r="P68" s="28"/>
      <c r="T68" s="14"/>
      <c r="U68" s="14"/>
    </row>
    <row r="69" spans="2:21" ht="13.5" hidden="1">
      <c r="B69" s="107">
        <f>IF('所属データ'!$E$3="中学",C69,IF('所属データ'!$E$3="高校",E70,G70))</f>
        <v>0</v>
      </c>
      <c r="E69" s="17" t="s">
        <v>107</v>
      </c>
      <c r="F69" s="17"/>
      <c r="G69" s="64" t="s">
        <v>107</v>
      </c>
      <c r="J69" t="s">
        <v>72</v>
      </c>
      <c r="N69" s="28"/>
      <c r="O69" s="28"/>
      <c r="P69" s="28"/>
      <c r="T69" s="14"/>
      <c r="U69" s="14"/>
    </row>
    <row r="70" spans="2:21" ht="13.5" hidden="1">
      <c r="B70" s="107">
        <f>IF('所属データ'!$E$3="中学",C70,IF('所属データ'!$E$3="高校",E71,G71))</f>
        <v>0</v>
      </c>
      <c r="E70" s="17"/>
      <c r="F70" s="17"/>
      <c r="G70" s="64"/>
      <c r="J70" t="s">
        <v>73</v>
      </c>
      <c r="N70" s="28"/>
      <c r="O70" s="28"/>
      <c r="P70" s="28"/>
      <c r="T70" s="14"/>
      <c r="U70" s="14"/>
    </row>
    <row r="71" spans="2:10" ht="13.5" hidden="1">
      <c r="B71" s="107">
        <f>IF('所属データ'!$E$3="中学",C71,IF('所属データ'!$E$3="高校",E72,G72))</f>
        <v>0</v>
      </c>
      <c r="F71" s="17"/>
      <c r="J71" t="s">
        <v>74</v>
      </c>
    </row>
    <row r="72" spans="2:10" ht="13.5" hidden="1">
      <c r="B72" s="107">
        <f>IF('所属データ'!$E$3="中学",C72,IF('所属データ'!$E$3="高校",E73,G73))</f>
        <v>0</v>
      </c>
      <c r="J72" t="s">
        <v>75</v>
      </c>
    </row>
    <row r="73" spans="2:10" ht="13.5" hidden="1">
      <c r="B73" s="107">
        <f>IF('所属データ'!$E$3="中学",C73,IF('所属データ'!$E$3="高校",E74,G74))</f>
        <v>0</v>
      </c>
      <c r="J73" t="s">
        <v>76</v>
      </c>
    </row>
    <row r="74" spans="2:10" ht="13.5" hidden="1">
      <c r="B74" s="107">
        <f>IF('所属データ'!$E$3="中学",C74,IF('所属データ'!$E$3="高校",E75,G75))</f>
        <v>0</v>
      </c>
      <c r="J74" t="s">
        <v>77</v>
      </c>
    </row>
    <row r="75" spans="2:10" ht="13.5" hidden="1">
      <c r="B75" s="107">
        <f>IF('所属データ'!$E$3="中学",C75,IF('所属データ'!$E$3="高校",E76,G76))</f>
        <v>0</v>
      </c>
      <c r="J75" t="s">
        <v>78</v>
      </c>
    </row>
    <row r="76" spans="2:10" ht="13.5" hidden="1">
      <c r="B76" s="107">
        <f>IF('所属データ'!$E$3="中学",C76,IF('所属データ'!$E$3="高校",E77,G77))</f>
        <v>0</v>
      </c>
      <c r="J76" t="s">
        <v>79</v>
      </c>
    </row>
    <row r="77" spans="2:10" ht="13.5" hidden="1">
      <c r="B77" s="107">
        <f>IF('所属データ'!$E$3="中学",C77,IF('所属データ'!$E$3="高校",E78,G78))</f>
        <v>0</v>
      </c>
      <c r="J77" t="s">
        <v>80</v>
      </c>
    </row>
    <row r="78" spans="2:10" ht="13.5" hidden="1">
      <c r="B78" s="107">
        <f>IF('所属データ'!$E$3="中学",C78,IF('所属データ'!$E$3="高校",E79,G79))</f>
        <v>0</v>
      </c>
      <c r="J78" t="s">
        <v>81</v>
      </c>
    </row>
    <row r="79" spans="2:10" ht="13.5" hidden="1">
      <c r="B79" s="107">
        <f>IF('所属データ'!$E$3="中学",C79,IF('所属データ'!$E$3="高校",E80,G80))</f>
        <v>0</v>
      </c>
      <c r="J79" t="s">
        <v>82</v>
      </c>
    </row>
    <row r="80" spans="2:10" ht="13.5" hidden="1">
      <c r="B80" s="107">
        <f>IF('所属データ'!$E$3="中学",C80,IF('所属データ'!$E$3="高校",E81,G81))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password="941C" sheet="1" selectLockedCells="1"/>
  <mergeCells count="12">
    <mergeCell ref="I4:J4"/>
    <mergeCell ref="E4:E5"/>
    <mergeCell ref="M3:P3"/>
    <mergeCell ref="M4:P4"/>
    <mergeCell ref="F4:F5"/>
    <mergeCell ref="K4:L4"/>
    <mergeCell ref="G4:H4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$I$53:$I$57</formula1>
    </dataValidation>
    <dataValidation type="list" allowBlank="1" showInputMessage="1" showErrorMessage="1" sqref="G6:G50 I6:I50 K6:K50">
      <formula1>$B$54:$B$66</formula1>
    </dataValidation>
  </dataValidations>
  <printOptions horizontalCentered="1"/>
  <pageMargins left="0.31496062992125984" right="0.1968503937007874" top="0.5905511811023623" bottom="0.31496062992125984" header="0.5511811023622047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NAKAMOTO</cp:lastModifiedBy>
  <cp:lastPrinted>2016-03-19T09:55:41Z</cp:lastPrinted>
  <dcterms:created xsi:type="dcterms:W3CDTF">2002-06-02T12:37:11Z</dcterms:created>
  <dcterms:modified xsi:type="dcterms:W3CDTF">2021-06-10T09:23:14Z</dcterms:modified>
  <cp:category/>
  <cp:version/>
  <cp:contentType/>
  <cp:contentStatus/>
</cp:coreProperties>
</file>