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'所属データ'!$B$1:$G$27</definedName>
    <definedName name="_xlnm.Print_Area" localSheetId="2">'女子'!$A$1:$S$50</definedName>
    <definedName name="_xlnm.Print_Area" localSheetId="1">'男子'!$A$1:$S$50</definedName>
    <definedName name="男種目" localSheetId="2">'男子'!$B$55:$E$74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KRK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H6" authorId="1">
      <text>
        <r>
          <rPr>
            <b/>
            <sz val="9"/>
            <rFont val="ＭＳ Ｐゴシック"/>
            <family val="3"/>
          </rPr>
          <t xml:space="preserve">大会名は略称でも構いません
</t>
        </r>
      </text>
    </comment>
    <comment ref="I6" authorId="1">
      <text>
        <r>
          <rPr>
            <b/>
            <sz val="9"/>
            <rFont val="ＭＳ Ｐゴシック"/>
            <family val="3"/>
          </rPr>
          <t>平成で入力お願いします。
(例)29/06/10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KRK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H6" authorId="1">
      <text>
        <r>
          <rPr>
            <b/>
            <sz val="9"/>
            <rFont val="ＭＳ Ｐゴシック"/>
            <family val="3"/>
          </rPr>
          <t>大会名は略称で構いません</t>
        </r>
      </text>
    </comment>
    <comment ref="I6" authorId="1">
      <text>
        <r>
          <rPr>
            <b/>
            <sz val="9"/>
            <rFont val="ＭＳ Ｐゴシック"/>
            <family val="3"/>
          </rPr>
          <t>平成での入力をお願いします。
(例)29/06/10</t>
        </r>
      </text>
    </comment>
  </commentList>
</comments>
</file>

<file path=xl/sharedStrings.xml><?xml version="1.0" encoding="utf-8"?>
<sst xmlns="http://schemas.openxmlformats.org/spreadsheetml/2006/main" count="171" uniqueCount="116">
  <si>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</si>
  <si>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</si>
  <si>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</si>
  <si>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</si>
  <si>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</si>
  <si>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</si>
  <si>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</si>
  <si>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</si>
  <si>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</si>
  <si>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</si>
  <si>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</si>
  <si>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</si>
  <si>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</si>
  <si>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400R</t>
  </si>
  <si>
    <t>○</t>
  </si>
  <si>
    <t>No</t>
  </si>
  <si>
    <t>TM</t>
  </si>
  <si>
    <t>S4</t>
  </si>
  <si>
    <t>S5</t>
  </si>
  <si>
    <t>S6</t>
  </si>
  <si>
    <t>400R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</si>
  <si>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</si>
  <si>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</si>
  <si>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</si>
  <si>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</si>
  <si>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</si>
  <si>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</si>
  <si>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</si>
  <si>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</si>
  <si>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</si>
  <si>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</si>
  <si>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</si>
  <si>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</si>
  <si>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</si>
  <si>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</si>
  <si>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</si>
  <si>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</si>
  <si>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種目名</t>
  </si>
  <si>
    <t>男子種目</t>
  </si>
  <si>
    <t>種目１</t>
  </si>
  <si>
    <t>女子種目</t>
  </si>
  <si>
    <t>内　　　訳</t>
  </si>
  <si>
    <t>tel(携帯)</t>
  </si>
  <si>
    <t>　　各氏名を入力してください。（全角漢字）　</t>
  </si>
  <si>
    <t>監督名：</t>
  </si>
  <si>
    <t>所属名(略称)：</t>
  </si>
  <si>
    <t>所属長名：</t>
  </si>
  <si>
    <t>一般</t>
  </si>
  <si>
    <t>高校</t>
  </si>
  <si>
    <t>中学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</si>
  <si>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</si>
  <si>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</si>
  <si>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</si>
  <si>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</si>
  <si>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</si>
  <si>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所属種別：</t>
  </si>
  <si>
    <t>（※）</t>
  </si>
  <si>
    <t>※所属種別で参加料の算出をします。</t>
  </si>
  <si>
    <t>種目２</t>
  </si>
  <si>
    <t>種目３</t>
  </si>
  <si>
    <t>1600R</t>
  </si>
  <si>
    <t>１００ｍ</t>
  </si>
  <si>
    <t>２００ｍ</t>
  </si>
  <si>
    <t>４００ｍ</t>
  </si>
  <si>
    <t>８００ｍ</t>
  </si>
  <si>
    <t>1500m</t>
  </si>
  <si>
    <t>5000m</t>
  </si>
  <si>
    <t>10000m</t>
  </si>
  <si>
    <t>110ｍＨ</t>
  </si>
  <si>
    <t>400ｍＨ</t>
  </si>
  <si>
    <t>3000mSC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</si>
  <si>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</si>
  <si>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</si>
  <si>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</si>
  <si>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</si>
  <si>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</si>
  <si>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</si>
  <si>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</si>
  <si>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</si>
  <si>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3000m</t>
  </si>
  <si>
    <t>100ｍH</t>
  </si>
  <si>
    <t>400ｍH</t>
  </si>
  <si>
    <t>七種競技</t>
  </si>
  <si>
    <t>読込数</t>
  </si>
  <si>
    <t>熊本県陸上競技選手権申込</t>
  </si>
  <si>
    <t>混成競技</t>
  </si>
  <si>
    <t>個人種目</t>
  </si>
  <si>
    <t>リレー</t>
  </si>
  <si>
    <t>・最高記録を必ず入力してください。入力がないと出場できません。</t>
  </si>
  <si>
    <t>・リレー種目参加者は○をリストから選択してください。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</si>
  <si>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</si>
  <si>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</si>
  <si>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</si>
  <si>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</si>
  <si>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Ｊ3000m</t>
  </si>
  <si>
    <t>Ｊ砲丸投</t>
  </si>
  <si>
    <t>J走幅跳</t>
  </si>
  <si>
    <t>5000mW</t>
  </si>
  <si>
    <t>高円盤投</t>
  </si>
  <si>
    <t>高八種競技</t>
  </si>
  <si>
    <t>小１００ｍ</t>
  </si>
  <si>
    <t>小学</t>
  </si>
  <si>
    <t>Ｊ１００ｍ</t>
  </si>
  <si>
    <t>高ﾊﾝﾏｰ投</t>
  </si>
  <si>
    <t>中100mH</t>
  </si>
  <si>
    <t>中砲丸投</t>
  </si>
  <si>
    <t>大会名</t>
  </si>
  <si>
    <t>期日</t>
  </si>
  <si>
    <t>２０２０年度熊本県陸上競技選手権大会
兼国体１次予選大会申込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</si>
  <si>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kumariku@juno.ocn.ne.jp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ゆうちょ銀行　01770-9-114863 
加入者名　熊本陸上競技協会                  
　  申込期限：　令和２年４月１６日（木）</t>
    </r>
  </si>
  <si>
    <t>R　２
男 子</t>
  </si>
  <si>
    <t>高J110ｍＨ</t>
  </si>
  <si>
    <t>中Y110mH</t>
  </si>
  <si>
    <t>Ｒ　２
女 子</t>
  </si>
  <si>
    <t>高J100ｍH</t>
  </si>
  <si>
    <t>J800m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</si>
</sst>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thin">
        <color indexed="30"/>
      </bottom>
    </border>
    <border>
      <left style="dotted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3"/>
      </left>
      <right style="dotted">
        <color indexed="53"/>
      </right>
      <top>
        <color indexed="63"/>
      </top>
      <bottom style="thin">
        <color indexed="53"/>
      </bottom>
    </border>
    <border>
      <left style="dotted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 vertical="top"/>
    </xf>
    <xf numFmtId="0" fontId="0" fillId="32" borderId="0" xfId="0" applyFill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9" fillId="0" borderId="17" xfId="0" applyFont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0" fontId="8" fillId="32" borderId="0" xfId="0" applyFont="1" applyFill="1" applyAlignment="1">
      <alignment vertical="center"/>
    </xf>
    <xf numFmtId="58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shrinkToFit="1"/>
    </xf>
    <xf numFmtId="0" fontId="3" fillId="33" borderId="25" xfId="0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/>
      <protection locked="0"/>
    </xf>
    <xf numFmtId="178" fontId="10" fillId="0" borderId="27" xfId="0" applyNumberFormat="1" applyFont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Border="1" applyAlignment="1" applyProtection="1">
      <alignment horizontal="right" vertical="center" shrinkToFit="1"/>
      <protection locked="0"/>
    </xf>
    <xf numFmtId="178" fontId="10" fillId="0" borderId="28" xfId="0" applyNumberFormat="1" applyFont="1" applyBorder="1" applyAlignment="1" applyProtection="1">
      <alignment horizontal="right" vertical="center" shrinkToFit="1"/>
      <protection locked="0"/>
    </xf>
    <xf numFmtId="57" fontId="0" fillId="0" borderId="0" xfId="0" applyNumberFormat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center" vertical="center"/>
    </xf>
    <xf numFmtId="5" fontId="7" fillId="4" borderId="31" xfId="0" applyNumberFormat="1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center" vertical="center"/>
    </xf>
    <xf numFmtId="5" fontId="7" fillId="4" borderId="32" xfId="0" applyNumberFormat="1" applyFont="1" applyFill="1" applyBorder="1" applyAlignment="1">
      <alignment horizontal="right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 shrinkToFit="1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shrinkToFit="1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178" fontId="10" fillId="0" borderId="40" xfId="0" applyNumberFormat="1" applyFont="1" applyBorder="1" applyAlignment="1" applyProtection="1">
      <alignment horizontal="right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178" fontId="10" fillId="0" borderId="42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178" fontId="10" fillId="0" borderId="36" xfId="0" applyNumberFormat="1" applyFont="1" applyBorder="1" applyAlignment="1" applyProtection="1">
      <alignment horizontal="right" vertical="center" shrinkToFi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4" borderId="31" xfId="0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4" borderId="32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 vertical="center" shrinkToFit="1"/>
    </xf>
    <xf numFmtId="178" fontId="10" fillId="0" borderId="44" xfId="0" applyNumberFormat="1" applyFont="1" applyBorder="1" applyAlignment="1" applyProtection="1">
      <alignment horizontal="right" vertical="center" shrinkToFit="1"/>
      <protection locked="0"/>
    </xf>
    <xf numFmtId="0" fontId="0" fillId="32" borderId="51" xfId="0" applyFill="1" applyBorder="1" applyAlignment="1">
      <alignment horizontal="right" vertical="center"/>
    </xf>
    <xf numFmtId="0" fontId="0" fillId="32" borderId="0" xfId="0" applyFill="1" applyAlignment="1">
      <alignment horizontal="right"/>
    </xf>
    <xf numFmtId="0" fontId="0" fillId="32" borderId="13" xfId="0" applyFill="1" applyBorder="1" applyAlignment="1">
      <alignment/>
    </xf>
    <xf numFmtId="0" fontId="0" fillId="32" borderId="52" xfId="0" applyFill="1" applyBorder="1" applyAlignment="1">
      <alignment/>
    </xf>
    <xf numFmtId="185" fontId="0" fillId="4" borderId="53" xfId="0" applyNumberFormat="1" applyFill="1" applyBorder="1" applyAlignment="1">
      <alignment horizontal="center" vertical="center"/>
    </xf>
    <xf numFmtId="185" fontId="0" fillId="4" borderId="54" xfId="0" applyNumberFormat="1" applyFill="1" applyBorder="1" applyAlignment="1">
      <alignment horizontal="center" vertical="center"/>
    </xf>
    <xf numFmtId="186" fontId="0" fillId="4" borderId="55" xfId="0" applyNumberFormat="1" applyFill="1" applyBorder="1" applyAlignment="1">
      <alignment horizontal="center" vertical="center"/>
    </xf>
    <xf numFmtId="186" fontId="0" fillId="4" borderId="56" xfId="0" applyNumberFormat="1" applyFill="1" applyBorder="1" applyAlignment="1">
      <alignment horizontal="center" vertical="center"/>
    </xf>
    <xf numFmtId="0" fontId="8" fillId="32" borderId="0" xfId="0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 vertical="top" shrinkToFit="1"/>
    </xf>
    <xf numFmtId="0" fontId="7" fillId="4" borderId="0" xfId="0" applyFont="1" applyFill="1" applyAlignment="1">
      <alignment vertical="center" wrapText="1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 shrinkToFit="1"/>
    </xf>
    <xf numFmtId="178" fontId="10" fillId="0" borderId="29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2" borderId="60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shrinkToFit="1"/>
    </xf>
    <xf numFmtId="178" fontId="10" fillId="0" borderId="61" xfId="0" applyNumberFormat="1" applyFont="1" applyBorder="1" applyAlignment="1" applyProtection="1">
      <alignment horizontal="right" vertical="center" shrinkToFi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left" vertical="top"/>
    </xf>
    <xf numFmtId="0" fontId="3" fillId="33" borderId="63" xfId="0" applyFont="1" applyFill="1" applyBorder="1" applyAlignment="1">
      <alignment horizontal="center" vertical="center" shrinkToFit="1"/>
    </xf>
    <xf numFmtId="0" fontId="3" fillId="33" borderId="64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2" borderId="65" xfId="0" applyFont="1" applyFill="1" applyBorder="1" applyAlignment="1">
      <alignment horizontal="center" vertical="center" shrinkToFit="1"/>
    </xf>
    <xf numFmtId="0" fontId="3" fillId="32" borderId="66" xfId="0" applyFont="1" applyFill="1" applyBorder="1" applyAlignment="1">
      <alignment horizontal="center" vertical="center" shrinkToFit="1"/>
    </xf>
    <xf numFmtId="0" fontId="3" fillId="32" borderId="35" xfId="0" applyFont="1" applyFill="1" applyBorder="1" applyAlignment="1">
      <alignment horizontal="center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87" fontId="0" fillId="0" borderId="69" xfId="0" applyNumberFormat="1" applyBorder="1" applyAlignment="1">
      <alignment/>
    </xf>
    <xf numFmtId="187" fontId="0" fillId="0" borderId="70" xfId="0" applyNumberFormat="1" applyBorder="1" applyAlignment="1">
      <alignment/>
    </xf>
    <xf numFmtId="0" fontId="0" fillId="0" borderId="24" xfId="0" applyBorder="1" applyAlignment="1">
      <alignment/>
    </xf>
    <xf numFmtId="187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187" fontId="0" fillId="0" borderId="23" xfId="0" applyNumberFormat="1" applyBorder="1" applyAlignment="1">
      <alignment/>
    </xf>
    <xf numFmtId="0" fontId="0" fillId="0" borderId="39" xfId="0" applyBorder="1" applyAlignment="1">
      <alignment/>
    </xf>
    <xf numFmtId="187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87" fontId="0" fillId="0" borderId="42" xfId="0" applyNumberFormat="1" applyBorder="1" applyAlignment="1">
      <alignment/>
    </xf>
    <xf numFmtId="0" fontId="0" fillId="0" borderId="71" xfId="0" applyBorder="1" applyAlignment="1">
      <alignment/>
    </xf>
    <xf numFmtId="187" fontId="0" fillId="0" borderId="72" xfId="0" applyNumberFormat="1" applyBorder="1" applyAlignment="1">
      <alignment/>
    </xf>
    <xf numFmtId="0" fontId="0" fillId="0" borderId="71" xfId="0" applyBorder="1" applyAlignment="1" applyProtection="1">
      <alignment horizontal="center" vertical="center" shrinkToFit="1"/>
      <protection locked="0"/>
    </xf>
    <xf numFmtId="178" fontId="10" fillId="0" borderId="72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Border="1" applyAlignment="1">
      <alignment/>
    </xf>
    <xf numFmtId="187" fontId="0" fillId="0" borderId="36" xfId="0" applyNumberFormat="1" applyBorder="1" applyAlignment="1">
      <alignment/>
    </xf>
    <xf numFmtId="0" fontId="0" fillId="0" borderId="0" xfId="0" applyFill="1" applyAlignment="1">
      <alignment vertical="center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53" xfId="0" applyNumberFormat="1" applyFont="1" applyBorder="1" applyAlignment="1" applyProtection="1">
      <alignment vertical="center"/>
      <protection locked="0"/>
    </xf>
    <xf numFmtId="49" fontId="3" fillId="0" borderId="55" xfId="0" applyNumberFormat="1" applyFont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0" fillId="0" borderId="53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3" fillId="32" borderId="73" xfId="0" applyFon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left" vertical="center"/>
    </xf>
    <xf numFmtId="0" fontId="3" fillId="32" borderId="75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57" fontId="0" fillId="0" borderId="83" xfId="0" applyNumberFormat="1" applyBorder="1" applyAlignment="1">
      <alignment horizontal="left" vertic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shrinkToFi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30" xfId="0" applyFont="1" applyFill="1" applyBorder="1" applyAlignment="1">
      <alignment horizontal="center" vertical="center" textRotation="255"/>
    </xf>
    <xf numFmtId="0" fontId="0" fillId="0" borderId="85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3" fillId="32" borderId="86" xfId="0" applyFont="1" applyFill="1" applyBorder="1" applyAlignment="1">
      <alignment horizontal="center" vertical="center"/>
    </xf>
    <xf numFmtId="0" fontId="3" fillId="32" borderId="87" xfId="0" applyFont="1" applyFill="1" applyBorder="1" applyAlignment="1">
      <alignment horizontal="center" vertical="center"/>
    </xf>
    <xf numFmtId="0" fontId="3" fillId="32" borderId="88" xfId="0" applyFont="1" applyFill="1" applyBorder="1" applyAlignment="1">
      <alignment horizontal="center" vertical="center"/>
    </xf>
    <xf numFmtId="0" fontId="0" fillId="0" borderId="0" xfId="0" applyAlignment="1">
      <alignment horizontal="left" vertical="top" shrinkToFit="1"/>
    </xf>
    <xf numFmtId="0" fontId="3" fillId="32" borderId="89" xfId="0" applyFont="1" applyFill="1" applyBorder="1" applyAlignment="1">
      <alignment horizontal="center" vertical="center" wrapText="1"/>
    </xf>
    <xf numFmtId="0" fontId="3" fillId="32" borderId="90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textRotation="255"/>
    </xf>
    <xf numFmtId="0" fontId="3" fillId="32" borderId="34" xfId="0" applyFont="1" applyFill="1" applyBorder="1" applyAlignment="1">
      <alignment horizontal="center" vertical="center" textRotation="255"/>
    </xf>
    <xf numFmtId="0" fontId="4" fillId="32" borderId="91" xfId="0" applyFont="1" applyFill="1" applyBorder="1" applyAlignment="1">
      <alignment horizontal="center" vertical="center" wrapText="1"/>
    </xf>
    <xf numFmtId="0" fontId="4" fillId="32" borderId="92" xfId="0" applyFont="1" applyFill="1" applyBorder="1" applyAlignment="1">
      <alignment horizontal="center" vertical="center" wrapText="1"/>
    </xf>
    <xf numFmtId="0" fontId="4" fillId="32" borderId="93" xfId="0" applyFont="1" applyFill="1" applyBorder="1" applyAlignment="1">
      <alignment horizontal="center" vertical="center" wrapText="1"/>
    </xf>
    <xf numFmtId="0" fontId="4" fillId="32" borderId="94" xfId="0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left" vertical="center"/>
    </xf>
    <xf numFmtId="0" fontId="3" fillId="32" borderId="95" xfId="0" applyFont="1" applyFill="1" applyBorder="1" applyAlignment="1">
      <alignment horizontal="center" vertical="center" wrapText="1"/>
    </xf>
    <xf numFmtId="0" fontId="3" fillId="32" borderId="9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4.5039062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59" t="s">
        <v>108</v>
      </c>
      <c r="C1" s="159"/>
      <c r="D1" s="159"/>
      <c r="E1" s="159"/>
      <c r="F1" s="159"/>
      <c r="G1" s="159"/>
      <c r="H1" s="1"/>
      <c r="I1" s="1"/>
      <c r="J1" s="1"/>
      <c r="K1" s="1"/>
      <c r="L1" s="1"/>
    </row>
    <row r="2" spans="1:12" ht="9" customHeight="1" thickTop="1">
      <c r="A2" s="1"/>
      <c r="B2" s="3"/>
      <c r="C2" s="81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45</v>
      </c>
      <c r="C3" s="19"/>
      <c r="D3" s="102" t="s">
        <v>55</v>
      </c>
      <c r="E3" s="15"/>
      <c r="F3" s="24" t="s">
        <v>56</v>
      </c>
      <c r="G3" s="7"/>
      <c r="H3" s="1"/>
      <c r="I3" s="1"/>
      <c r="J3" s="1"/>
      <c r="K3" s="1"/>
      <c r="L3" s="1"/>
    </row>
    <row r="4" spans="1:13" ht="22.5" customHeight="1">
      <c r="A4" s="1"/>
      <c r="B4" s="166" t="s">
        <v>50</v>
      </c>
      <c r="C4" s="167"/>
      <c r="D4" s="167"/>
      <c r="E4" s="167"/>
      <c r="F4" s="167"/>
      <c r="G4" s="168"/>
      <c r="H4" s="1"/>
      <c r="I4" s="1"/>
      <c r="J4" s="1"/>
      <c r="K4" s="1"/>
      <c r="L4" s="1"/>
      <c r="M4" t="s">
        <v>47</v>
      </c>
    </row>
    <row r="5" spans="1:13" ht="21.75" customHeight="1">
      <c r="A5" s="1"/>
      <c r="B5" s="20" t="s">
        <v>43</v>
      </c>
      <c r="C5" s="21"/>
      <c r="D5" s="22"/>
      <c r="E5" s="23"/>
      <c r="F5" s="21"/>
      <c r="G5" s="7"/>
      <c r="H5" s="1"/>
      <c r="I5" s="1"/>
      <c r="J5" s="1"/>
      <c r="K5" s="1"/>
      <c r="L5" s="1"/>
      <c r="M5" t="s">
        <v>48</v>
      </c>
    </row>
    <row r="6" spans="1:13" ht="18" customHeight="1">
      <c r="A6" s="1"/>
      <c r="B6" s="6" t="s">
        <v>46</v>
      </c>
      <c r="C6" s="15"/>
      <c r="D6" s="94" t="s">
        <v>44</v>
      </c>
      <c r="E6" s="164"/>
      <c r="F6" s="165"/>
      <c r="G6" s="7"/>
      <c r="H6" s="1"/>
      <c r="I6" s="1"/>
      <c r="J6" s="1"/>
      <c r="K6" s="1"/>
      <c r="L6" s="1"/>
      <c r="M6" t="s">
        <v>49</v>
      </c>
    </row>
    <row r="7" spans="1:13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  <c r="M7" t="s">
        <v>101</v>
      </c>
    </row>
    <row r="8" spans="1:12" ht="16.5" customHeight="1">
      <c r="A8" s="1"/>
      <c r="B8" s="96"/>
      <c r="C8" s="8"/>
      <c r="D8" s="95" t="s">
        <v>42</v>
      </c>
      <c r="E8" s="160"/>
      <c r="F8" s="161"/>
      <c r="G8" s="7"/>
      <c r="H8" s="1"/>
      <c r="I8" s="1"/>
      <c r="J8" s="1"/>
      <c r="K8" s="1"/>
      <c r="L8" s="1"/>
    </row>
    <row r="9" spans="1:12" ht="13.5" customHeight="1" thickBot="1">
      <c r="A9" s="1"/>
      <c r="B9" s="97"/>
      <c r="C9" s="88"/>
      <c r="D9" s="11"/>
      <c r="E9" s="12"/>
      <c r="F9" s="88"/>
      <c r="G9" s="13"/>
      <c r="H9" s="1"/>
      <c r="I9" s="1"/>
      <c r="J9" s="1"/>
      <c r="K9" s="1"/>
      <c r="L9" s="1"/>
    </row>
    <row r="10" spans="1:12" ht="10.5" customHeight="1" thickTop="1">
      <c r="A10" s="2"/>
      <c r="B10" s="89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/>
      <c r="C11" s="103">
        <f>E3</f>
        <v>0</v>
      </c>
      <c r="D11" s="2" t="s">
        <v>57</v>
      </c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45" t="s">
        <v>0</v>
      </c>
      <c r="C12" s="45" t="s">
        <v>2</v>
      </c>
      <c r="D12" s="45" t="s">
        <v>1</v>
      </c>
      <c r="E12" s="162" t="s">
        <v>41</v>
      </c>
      <c r="F12" s="162"/>
      <c r="G12" s="2"/>
      <c r="H12" s="2"/>
      <c r="I12" s="2"/>
      <c r="J12" s="2"/>
      <c r="K12" s="2"/>
      <c r="L12" s="2"/>
    </row>
    <row r="13" spans="1:13" ht="14.25">
      <c r="A13" s="2"/>
      <c r="B13" s="45" t="s">
        <v>86</v>
      </c>
      <c r="C13" s="46" t="str">
        <f>E13+F13&amp;"種目×"&amp;M13&amp;"円"</f>
        <v>0種目×1500円</v>
      </c>
      <c r="D13" s="47">
        <f>M13*(E13+F13)</f>
        <v>0</v>
      </c>
      <c r="E13" s="98">
        <f>COUNTA('男子'!F6:F50,'男子'!J6:J50,'男子'!N6:N50)-E14</f>
        <v>0</v>
      </c>
      <c r="F13" s="100">
        <f>COUNTA('女子'!F6:F50,'女子'!J6:J50,'女子'!N6:N50)-F14</f>
        <v>0</v>
      </c>
      <c r="G13" s="2"/>
      <c r="H13" s="2"/>
      <c r="I13" s="2"/>
      <c r="J13" s="2"/>
      <c r="K13" s="2"/>
      <c r="L13" s="2"/>
      <c r="M13">
        <f>IF($E$3="小学",700,IF($E$3="中学",1000,1500))</f>
        <v>1500</v>
      </c>
    </row>
    <row r="14" spans="1:12" ht="14.25">
      <c r="A14" s="2"/>
      <c r="B14" s="128" t="s">
        <v>85</v>
      </c>
      <c r="C14" s="46" t="str">
        <f>E14+F14&amp;"種目×2000円"</f>
        <v>0種目×2000円</v>
      </c>
      <c r="D14" s="47">
        <f>2000*(E14+F14)</f>
        <v>0</v>
      </c>
      <c r="E14" s="98">
        <f>COUNTIF('男子'!F6:N50,"高八種競技")</f>
        <v>0</v>
      </c>
      <c r="F14" s="100">
        <f>COUNTIF('女子'!F6:N50,"七種競技")</f>
        <v>0</v>
      </c>
      <c r="G14" s="2"/>
      <c r="H14" s="2"/>
      <c r="I14" s="2"/>
      <c r="J14" s="2"/>
      <c r="K14" s="2"/>
      <c r="L14" s="2"/>
    </row>
    <row r="15" spans="1:12" ht="15" thickBot="1">
      <c r="A15" s="2"/>
      <c r="B15" s="80" t="s">
        <v>87</v>
      </c>
      <c r="C15" s="50" t="str">
        <f>E15+F15&amp;"種目×2000円"</f>
        <v>0種目×2000円</v>
      </c>
      <c r="D15" s="51">
        <f>2000*(E15+F15)</f>
        <v>0</v>
      </c>
      <c r="E15" s="99">
        <f>COUNTIF('男子'!V2:V3,"&lt;&gt;0")</f>
        <v>0</v>
      </c>
      <c r="F15" s="101">
        <f>COUNTIF('女子'!V2:V3,"&lt;&gt;0")</f>
        <v>0</v>
      </c>
      <c r="G15" s="2"/>
      <c r="H15" s="2"/>
      <c r="I15" s="2"/>
      <c r="J15" s="2"/>
      <c r="K15" s="2"/>
      <c r="L15" s="2"/>
    </row>
    <row r="16" spans="1:12" ht="18" customHeight="1" thickTop="1">
      <c r="A16" s="2"/>
      <c r="B16" s="69" t="s">
        <v>25</v>
      </c>
      <c r="C16" s="48"/>
      <c r="D16" s="49">
        <f>SUM(D13:D15)</f>
        <v>0</v>
      </c>
      <c r="E16" s="163"/>
      <c r="F16" s="163"/>
      <c r="G16" s="2"/>
      <c r="H16" s="2"/>
      <c r="I16" s="2"/>
      <c r="J16" s="2"/>
      <c r="K16" s="2"/>
      <c r="L16" s="2"/>
    </row>
    <row r="17" spans="1:12" ht="21.75" customHeight="1" hidden="1">
      <c r="A17" s="112">
        <v>100100</v>
      </c>
      <c r="B17" s="104">
        <f>E3</f>
        <v>0</v>
      </c>
      <c r="C17" s="104">
        <f>C3</f>
        <v>0</v>
      </c>
      <c r="D17" s="104">
        <f>E6</f>
        <v>0</v>
      </c>
      <c r="E17" s="105">
        <f>E8</f>
        <v>0</v>
      </c>
      <c r="F17" s="104">
        <f>D16</f>
        <v>0</v>
      </c>
      <c r="G17" s="107"/>
      <c r="H17" s="106"/>
      <c r="I17" s="107"/>
      <c r="J17" s="108"/>
      <c r="K17" s="104"/>
      <c r="L17" s="2"/>
    </row>
    <row r="18" spans="1:12" ht="21" customHeight="1">
      <c r="A18" s="104"/>
      <c r="B18" s="111" t="s">
        <v>51</v>
      </c>
      <c r="C18" s="104" t="s">
        <v>92</v>
      </c>
      <c r="D18" s="130"/>
      <c r="E18" s="130"/>
      <c r="F18" s="130"/>
      <c r="G18" s="130"/>
      <c r="H18" s="130"/>
      <c r="I18" s="107"/>
      <c r="J18" s="108"/>
      <c r="K18" s="104"/>
      <c r="L18" s="2"/>
    </row>
    <row r="19" spans="1:12" ht="13.5" customHeight="1">
      <c r="A19" s="104"/>
      <c r="B19" s="110"/>
      <c r="C19" s="110" t="s">
        <v>52</v>
      </c>
      <c r="D19" s="129"/>
      <c r="E19" s="129"/>
      <c r="F19" s="129"/>
      <c r="G19" s="129"/>
      <c r="H19" s="129"/>
      <c r="I19" s="107"/>
      <c r="J19" s="108"/>
      <c r="K19" s="104"/>
      <c r="L19" s="2"/>
    </row>
    <row r="20" spans="1:12" ht="15" customHeight="1">
      <c r="A20" s="104"/>
      <c r="B20" s="110"/>
      <c r="C20" s="110" t="s">
        <v>53</v>
      </c>
      <c r="D20" s="129"/>
      <c r="E20" s="129"/>
      <c r="F20" s="129"/>
      <c r="G20" s="129"/>
      <c r="H20" s="129"/>
      <c r="I20" s="107"/>
      <c r="J20" s="108"/>
      <c r="K20" s="104"/>
      <c r="L20" s="2"/>
    </row>
    <row r="21" spans="1:12" ht="15.75" customHeight="1">
      <c r="A21" s="104"/>
      <c r="B21" s="110"/>
      <c r="C21" s="110" t="s">
        <v>88</v>
      </c>
      <c r="D21" s="129"/>
      <c r="E21" s="129"/>
      <c r="F21" s="129"/>
      <c r="G21" s="129"/>
      <c r="H21" s="129"/>
      <c r="I21" s="107"/>
      <c r="J21" s="108"/>
      <c r="K21" s="104"/>
      <c r="L21" s="2"/>
    </row>
    <row r="22" spans="1:12" ht="17.25" customHeight="1">
      <c r="A22" s="104"/>
      <c r="B22" s="110"/>
      <c r="C22" s="110" t="s">
        <v>89</v>
      </c>
      <c r="D22" s="129"/>
      <c r="E22" s="129"/>
      <c r="F22" s="129"/>
      <c r="G22" s="129"/>
      <c r="H22" s="129"/>
      <c r="I22" s="107"/>
      <c r="J22" s="108"/>
      <c r="K22" s="104"/>
      <c r="L22" s="2"/>
    </row>
    <row r="23" spans="1:12" ht="33" customHeight="1">
      <c r="A23" s="104"/>
      <c r="B23" s="111" t="s">
        <v>54</v>
      </c>
      <c r="C23" s="169" t="s">
        <v>91</v>
      </c>
      <c r="D23" s="169"/>
      <c r="E23" s="169"/>
      <c r="F23" s="169"/>
      <c r="G23" s="169"/>
      <c r="H23" s="129"/>
      <c r="I23" s="107"/>
      <c r="J23" s="108"/>
      <c r="K23" s="104"/>
      <c r="L23" s="2"/>
    </row>
    <row r="24" spans="1:12" ht="18.75" customHeight="1">
      <c r="A24" s="104"/>
      <c r="B24" s="110"/>
      <c r="C24" s="169" t="s">
        <v>90</v>
      </c>
      <c r="D24" s="169"/>
      <c r="E24" s="169"/>
      <c r="F24" s="169"/>
      <c r="G24" s="169"/>
      <c r="H24" s="129"/>
      <c r="I24" s="107"/>
      <c r="J24" s="108"/>
      <c r="K24" s="104"/>
      <c r="L24" s="2"/>
    </row>
    <row r="25" spans="1:12" ht="66" customHeight="1">
      <c r="A25" s="2"/>
      <c r="B25" s="170" t="s">
        <v>109</v>
      </c>
      <c r="C25" s="170"/>
      <c r="D25" s="170"/>
      <c r="E25" s="170"/>
      <c r="F25" s="170"/>
      <c r="G25" s="170"/>
      <c r="H25" s="114"/>
      <c r="I25" s="114"/>
      <c r="J25" s="2"/>
      <c r="K25" s="2"/>
      <c r="L25" s="2"/>
    </row>
    <row r="26" spans="1:12" ht="55.5" customHeight="1">
      <c r="A26" s="2"/>
      <c r="B26" s="172" t="s">
        <v>93</v>
      </c>
      <c r="C26" s="172"/>
      <c r="D26" s="172"/>
      <c r="E26" s="172"/>
      <c r="F26" s="172"/>
      <c r="G26" s="172"/>
      <c r="H26" s="2"/>
      <c r="I26" s="2"/>
      <c r="J26" s="2"/>
      <c r="K26" s="2"/>
      <c r="L26" s="2"/>
    </row>
    <row r="27" spans="1:12" ht="52.5" customHeight="1">
      <c r="A27" s="2"/>
      <c r="B27" s="171"/>
      <c r="C27" s="172"/>
      <c r="D27" s="172"/>
      <c r="E27" s="172"/>
      <c r="F27" s="172"/>
      <c r="G27" s="172"/>
      <c r="H27" s="109"/>
      <c r="I27" s="109"/>
      <c r="J27" s="2"/>
      <c r="K27" s="2"/>
      <c r="L27" s="2"/>
    </row>
    <row r="28" spans="1:12" ht="8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3.5" customHeight="1"/>
    <row r="30" ht="13.5" customHeight="1"/>
  </sheetData>
  <sheetProtection sheet="1" selectLockedCells="1"/>
  <mergeCells count="11">
    <mergeCell ref="C23:G23"/>
    <mergeCell ref="C24:G24"/>
    <mergeCell ref="B25:G25"/>
    <mergeCell ref="B27:G27"/>
    <mergeCell ref="B26:G26"/>
    <mergeCell ref="B1:G1"/>
    <mergeCell ref="E8:F8"/>
    <mergeCell ref="E12:F12"/>
    <mergeCell ref="E16:F16"/>
    <mergeCell ref="E6:F6"/>
    <mergeCell ref="B4:G4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$M$4:$M$7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3" width="11.375" style="14" customWidth="1"/>
    <col min="4" max="4" width="11.625" style="14" customWidth="1"/>
    <col min="5" max="5" width="2.625" style="14" customWidth="1"/>
    <col min="6" max="6" width="8.125" style="14" customWidth="1"/>
    <col min="7" max="7" width="7.00390625" style="14" customWidth="1"/>
    <col min="8" max="8" width="8.625" style="14" customWidth="1"/>
    <col min="9" max="9" width="7.00390625" style="14" customWidth="1"/>
    <col min="10" max="10" width="8.125" style="14" customWidth="1"/>
    <col min="11" max="11" width="7.00390625" style="14" customWidth="1"/>
    <col min="12" max="12" width="8.625" style="14" customWidth="1"/>
    <col min="13" max="13" width="7.00390625" style="14" customWidth="1"/>
    <col min="14" max="14" width="7.75390625" style="14" customWidth="1"/>
    <col min="15" max="15" width="7.00390625" style="14" customWidth="1"/>
    <col min="16" max="16" width="8.625" style="14" customWidth="1"/>
    <col min="17" max="17" width="7.00390625" style="14" customWidth="1"/>
    <col min="18" max="19" width="5.625" style="14" customWidth="1"/>
    <col min="20" max="20" width="9.125" style="14" hidden="1" customWidth="1"/>
    <col min="21" max="21" width="10.125" style="14" hidden="1" customWidth="1"/>
    <col min="22" max="22" width="12.50390625" style="14" hidden="1" customWidth="1"/>
    <col min="23" max="23" width="7.625" style="14" hidden="1" customWidth="1"/>
    <col min="24" max="24" width="10.00390625" style="14" hidden="1" customWidth="1"/>
    <col min="25" max="25" width="7.375" style="14" hidden="1" customWidth="1"/>
    <col min="26" max="26" width="6.375" style="14" hidden="1" customWidth="1"/>
    <col min="27" max="32" width="9.625" style="14" hidden="1" customWidth="1"/>
    <col min="33" max="33" width="9.00390625" style="14" customWidth="1"/>
    <col min="34" max="34" width="10.00390625" style="14" customWidth="1"/>
    <col min="35" max="16384" width="9.00390625" style="14" customWidth="1"/>
  </cols>
  <sheetData>
    <row r="1" spans="1:32" ht="14.25" customHeight="1">
      <c r="A1" s="176" t="s">
        <v>110</v>
      </c>
      <c r="B1" s="177"/>
      <c r="C1" s="183" t="s">
        <v>84</v>
      </c>
      <c r="D1" s="183"/>
      <c r="E1" s="183"/>
      <c r="F1" s="33"/>
      <c r="G1" s="131" t="str">
        <f>"所属長名：  "&amp;'所属データ'!$C$6&amp;"　　印"</f>
        <v>所属長名：  　　印</v>
      </c>
      <c r="H1" s="131"/>
      <c r="I1" s="131"/>
      <c r="J1" s="131"/>
      <c r="K1" s="131"/>
      <c r="L1" s="131"/>
      <c r="M1" s="131"/>
      <c r="N1" s="113"/>
      <c r="O1" s="113"/>
      <c r="P1" s="113"/>
      <c r="Q1" s="113"/>
      <c r="R1" s="34"/>
      <c r="S1" s="34"/>
      <c r="U1" s="92"/>
      <c r="W1" s="17" t="s">
        <v>33</v>
      </c>
      <c r="X1" s="17" t="s">
        <v>34</v>
      </c>
      <c r="Y1" s="17" t="s">
        <v>35</v>
      </c>
      <c r="Z1" s="17" t="s">
        <v>16</v>
      </c>
      <c r="AA1" s="17" t="s">
        <v>30</v>
      </c>
      <c r="AB1" s="17" t="s">
        <v>31</v>
      </c>
      <c r="AC1" s="17" t="s">
        <v>32</v>
      </c>
      <c r="AD1" s="17" t="s">
        <v>17</v>
      </c>
      <c r="AE1" s="17" t="s">
        <v>18</v>
      </c>
      <c r="AF1" s="17" t="s">
        <v>19</v>
      </c>
    </row>
    <row r="2" spans="1:32" ht="14.25" customHeight="1" thickBot="1">
      <c r="A2" s="178"/>
      <c r="B2" s="179"/>
      <c r="C2" s="188" t="str">
        <f>"所属名："&amp;'所属データ'!$C$3</f>
        <v>所属名：</v>
      </c>
      <c r="D2" s="189"/>
      <c r="E2" s="189"/>
      <c r="F2" s="33"/>
      <c r="G2" s="34" t="str">
        <f>"監督名："&amp;'所属データ'!$E$6</f>
        <v>監督名：</v>
      </c>
      <c r="H2" s="34"/>
      <c r="I2" s="34"/>
      <c r="J2" s="35"/>
      <c r="R2" s="91">
        <f>IF(COUNTA(R6:R50)&gt;6,"ﾘﾚｰ人数ｵｰﾊﾞｰ","")</f>
      </c>
      <c r="S2" s="91"/>
      <c r="U2" s="25"/>
      <c r="V2" s="14">
        <f>IF(COUNTA(R6:R50)&gt;0,"4男",0)</f>
        <v>0</v>
      </c>
      <c r="W2" s="14">
        <f>'所属データ'!$A$17/100+430000</f>
        <v>431001</v>
      </c>
      <c r="X2" s="14">
        <f>'所属データ'!$C$3</f>
        <v>0</v>
      </c>
      <c r="Z2" s="14">
        <f>IF(R5="","",RIGHT(R5+100000,5))</f>
      </c>
      <c r="AA2" s="14">
        <f>IF(ISERROR(SMALL($U$6:$U$50,1)),"",SMALL($U$6:$U$50,1))</f>
      </c>
      <c r="AB2" s="14">
        <f>IF(ISERROR(SMALL($U$6:$U$50,2)),"",SMALL($U$6:$U$50,2))</f>
      </c>
      <c r="AC2" s="14">
        <f>IF(ISERROR(SMALL($U$6:$U$50,3)),"",SMALL($U$6:$U$50,3))</f>
      </c>
      <c r="AD2" s="14">
        <f>IF(ISERROR(SMALL($U$6:$U$50,4)),"",SMALL($U$6:$U$50,4))</f>
      </c>
      <c r="AE2" s="14">
        <f>IF(ISERROR(SMALL($U$6:$U$50,5)),"",SMALL($U$6:$U$50,5))</f>
      </c>
      <c r="AF2" s="14">
        <f>IF(ISERROR(SMALL($U$6:$U$50,6)),"",SMALL($U$6:$U$50,6))</f>
      </c>
    </row>
    <row r="3" spans="1:33" ht="14.25" customHeight="1" thickBot="1">
      <c r="A3" s="180"/>
      <c r="B3" s="180"/>
      <c r="C3" s="180"/>
      <c r="G3" s="90"/>
      <c r="H3" s="90"/>
      <c r="I3" s="90"/>
      <c r="J3" s="90"/>
      <c r="R3" s="115" t="s">
        <v>20</v>
      </c>
      <c r="S3" s="116" t="s">
        <v>60</v>
      </c>
      <c r="T3" s="14" t="s">
        <v>27</v>
      </c>
      <c r="V3" s="14">
        <f>IF(COUNTA(S6:S50)&gt;0,"16男",0)</f>
        <v>0</v>
      </c>
      <c r="W3" s="14">
        <f>'所属データ'!$A$17/100+430000</f>
        <v>431001</v>
      </c>
      <c r="X3" s="14">
        <f>'所属データ'!$C$3</f>
        <v>0</v>
      </c>
      <c r="Z3" s="14">
        <f>IF(S5="","",RIGHT(S5+100000,5))</f>
      </c>
      <c r="AA3" s="14">
        <f>IF(ISERROR(SMALL($V$6:$V$50,1)),"",SMALL($V$6:$V$50,1))</f>
      </c>
      <c r="AB3" s="14">
        <f>IF(ISERROR(SMALL($V$6:$V$50,2)),"",SMALL($V$6:$V$50,2))</f>
      </c>
      <c r="AC3" s="14">
        <f>IF(ISERROR(SMALL($V$6:$V$50,3)),"",SMALL($V$6:$V$50,3))</f>
      </c>
      <c r="AD3" s="14">
        <f>IF(ISERROR(SMALL($V$6:$V$50,4)),"",SMALL($V$6:$V$50,4))</f>
      </c>
      <c r="AE3" s="14">
        <f>IF(ISERROR(SMALL($V$6:$V$50,5)),"",SMALL($V$6:$V$50,5))</f>
      </c>
      <c r="AF3" s="14">
        <f>IF(ISERROR(SMALL($V$6:$V$50,6)),"",SMALL($V$6:$V$50,6))</f>
      </c>
      <c r="AG3" s="17"/>
    </row>
    <row r="4" spans="1:33" ht="12" customHeight="1">
      <c r="A4" s="181" t="s">
        <v>23</v>
      </c>
      <c r="B4" s="184" t="s">
        <v>36</v>
      </c>
      <c r="C4" s="28" t="s">
        <v>22</v>
      </c>
      <c r="D4" s="28" t="s">
        <v>21</v>
      </c>
      <c r="E4" s="186" t="s">
        <v>26</v>
      </c>
      <c r="F4" s="173" t="s">
        <v>39</v>
      </c>
      <c r="G4" s="174"/>
      <c r="H4" s="174"/>
      <c r="I4" s="175"/>
      <c r="J4" s="173" t="s">
        <v>58</v>
      </c>
      <c r="K4" s="174"/>
      <c r="L4" s="174"/>
      <c r="M4" s="175"/>
      <c r="N4" s="173" t="s">
        <v>59</v>
      </c>
      <c r="O4" s="174"/>
      <c r="P4" s="174"/>
      <c r="Q4" s="175"/>
      <c r="R4" s="117" t="s">
        <v>29</v>
      </c>
      <c r="S4" s="36" t="s">
        <v>29</v>
      </c>
      <c r="T4" s="14" t="s">
        <v>83</v>
      </c>
      <c r="AG4" s="18"/>
    </row>
    <row r="5" spans="1:20" ht="13.5" customHeight="1" thickBot="1">
      <c r="A5" s="182"/>
      <c r="B5" s="185"/>
      <c r="C5" s="44" t="s">
        <v>24</v>
      </c>
      <c r="D5" s="44" t="s">
        <v>24</v>
      </c>
      <c r="E5" s="187"/>
      <c r="F5" s="29" t="s">
        <v>28</v>
      </c>
      <c r="G5" s="30" t="s">
        <v>29</v>
      </c>
      <c r="H5" s="134" t="s">
        <v>106</v>
      </c>
      <c r="I5" s="132" t="s">
        <v>107</v>
      </c>
      <c r="J5" s="29" t="s">
        <v>28</v>
      </c>
      <c r="K5" s="30" t="s">
        <v>29</v>
      </c>
      <c r="L5" s="134" t="s">
        <v>106</v>
      </c>
      <c r="M5" s="132" t="s">
        <v>107</v>
      </c>
      <c r="N5" s="29" t="s">
        <v>28</v>
      </c>
      <c r="O5" s="30" t="s">
        <v>29</v>
      </c>
      <c r="P5" s="134" t="s">
        <v>106</v>
      </c>
      <c r="Q5" s="133" t="s">
        <v>107</v>
      </c>
      <c r="R5" s="118"/>
      <c r="S5" s="40"/>
      <c r="T5" s="26">
        <f>COUNTA(C6:C50)</f>
        <v>0</v>
      </c>
    </row>
    <row r="6" spans="1:34" ht="14.25" customHeight="1">
      <c r="A6" s="82">
        <v>1</v>
      </c>
      <c r="B6" s="27"/>
      <c r="C6" s="138"/>
      <c r="D6" s="138"/>
      <c r="E6" s="71"/>
      <c r="F6" s="31"/>
      <c r="G6" s="38"/>
      <c r="H6" s="140"/>
      <c r="I6" s="142"/>
      <c r="J6" s="31"/>
      <c r="K6" s="38"/>
      <c r="L6" s="140"/>
      <c r="M6" s="142"/>
      <c r="N6" s="31"/>
      <c r="O6" s="38"/>
      <c r="P6" s="140"/>
      <c r="Q6" s="142"/>
      <c r="R6" s="119"/>
      <c r="S6" s="37"/>
      <c r="T6" s="14">
        <f>'所属データ'!$A$17</f>
        <v>100100</v>
      </c>
      <c r="U6" s="14">
        <f aca="true" t="shared" si="0" ref="U6:U50">IF(R6="","",T6*1000+10000+A6)</f>
      </c>
      <c r="V6" s="14">
        <f aca="true" t="shared" si="1" ref="V6:V50">IF(S6="","",T6*1000+10000+A6)</f>
      </c>
      <c r="AH6" s="41"/>
    </row>
    <row r="7" spans="1:23" ht="14.25" customHeight="1">
      <c r="A7" s="83">
        <v>2</v>
      </c>
      <c r="B7" s="27"/>
      <c r="C7" s="138"/>
      <c r="D7" s="138"/>
      <c r="E7" s="71"/>
      <c r="F7" s="31"/>
      <c r="G7" s="38"/>
      <c r="H7" s="141"/>
      <c r="I7" s="143"/>
      <c r="J7" s="31"/>
      <c r="K7" s="38"/>
      <c r="L7" s="141"/>
      <c r="M7" s="143"/>
      <c r="N7" s="31"/>
      <c r="O7" s="38"/>
      <c r="P7" s="141"/>
      <c r="Q7" s="143"/>
      <c r="R7" s="119"/>
      <c r="S7" s="37"/>
      <c r="T7" s="14">
        <f>'所属データ'!$A$17</f>
        <v>100100</v>
      </c>
      <c r="U7" s="14">
        <f t="shared" si="0"/>
      </c>
      <c r="V7" s="14">
        <f t="shared" si="1"/>
      </c>
      <c r="W7" s="41"/>
    </row>
    <row r="8" spans="1:34" ht="14.25" customHeight="1">
      <c r="A8" s="83">
        <v>3</v>
      </c>
      <c r="B8" s="27"/>
      <c r="C8" s="138"/>
      <c r="D8" s="138"/>
      <c r="E8" s="71"/>
      <c r="F8" s="31"/>
      <c r="G8" s="38"/>
      <c r="H8" s="141"/>
      <c r="I8" s="143"/>
      <c r="J8" s="31"/>
      <c r="K8" s="38"/>
      <c r="L8" s="141"/>
      <c r="M8" s="143"/>
      <c r="N8" s="31"/>
      <c r="O8" s="38"/>
      <c r="P8" s="141"/>
      <c r="Q8" s="143"/>
      <c r="R8" s="119"/>
      <c r="S8" s="37"/>
      <c r="T8" s="14">
        <f>'所属データ'!$A$17</f>
        <v>100100</v>
      </c>
      <c r="U8" s="14">
        <f t="shared" si="0"/>
      </c>
      <c r="V8" s="14">
        <f t="shared" si="1"/>
      </c>
      <c r="AH8" s="41"/>
    </row>
    <row r="9" spans="1:34" ht="14.25" customHeight="1">
      <c r="A9" s="83">
        <v>4</v>
      </c>
      <c r="B9" s="27"/>
      <c r="C9" s="138"/>
      <c r="D9" s="138"/>
      <c r="E9" s="71"/>
      <c r="F9" s="31"/>
      <c r="G9" s="38"/>
      <c r="H9" s="141"/>
      <c r="I9" s="143"/>
      <c r="J9" s="31"/>
      <c r="K9" s="38"/>
      <c r="L9" s="141"/>
      <c r="M9" s="143"/>
      <c r="N9" s="31"/>
      <c r="O9" s="38"/>
      <c r="P9" s="141"/>
      <c r="Q9" s="143"/>
      <c r="R9" s="119"/>
      <c r="S9" s="37"/>
      <c r="T9" s="14">
        <f>'所属データ'!$A$17</f>
        <v>100100</v>
      </c>
      <c r="U9" s="14">
        <f t="shared" si="0"/>
      </c>
      <c r="V9" s="14">
        <f t="shared" si="1"/>
      </c>
      <c r="AH9" s="41"/>
    </row>
    <row r="10" spans="1:34" ht="14.25" customHeight="1" thickBot="1">
      <c r="A10" s="84">
        <v>5</v>
      </c>
      <c r="B10" s="42"/>
      <c r="C10" s="139"/>
      <c r="D10" s="139"/>
      <c r="E10" s="73"/>
      <c r="F10" s="32"/>
      <c r="G10" s="39"/>
      <c r="H10" s="146"/>
      <c r="I10" s="147"/>
      <c r="J10" s="32"/>
      <c r="K10" s="39"/>
      <c r="L10" s="146"/>
      <c r="M10" s="147"/>
      <c r="N10" s="32"/>
      <c r="O10" s="39"/>
      <c r="P10" s="146"/>
      <c r="Q10" s="147"/>
      <c r="R10" s="120"/>
      <c r="S10" s="43"/>
      <c r="T10" s="14">
        <f>'所属データ'!$A$17</f>
        <v>100100</v>
      </c>
      <c r="U10" s="14">
        <f t="shared" si="0"/>
      </c>
      <c r="V10" s="14">
        <f t="shared" si="1"/>
      </c>
      <c r="AH10" s="41"/>
    </row>
    <row r="11" spans="1:34" ht="14.25" customHeight="1">
      <c r="A11" s="82">
        <v>6</v>
      </c>
      <c r="B11" s="27"/>
      <c r="C11" s="138"/>
      <c r="D11" s="138"/>
      <c r="E11" s="71"/>
      <c r="F11" s="31"/>
      <c r="G11" s="38"/>
      <c r="H11" s="144"/>
      <c r="I11" s="145"/>
      <c r="J11" s="31"/>
      <c r="K11" s="38"/>
      <c r="L11" s="144"/>
      <c r="M11" s="145"/>
      <c r="N11" s="31"/>
      <c r="O11" s="38"/>
      <c r="P11" s="144"/>
      <c r="Q11" s="145"/>
      <c r="R11" s="119"/>
      <c r="S11" s="37"/>
      <c r="T11" s="14">
        <f>'所属データ'!$A$17</f>
        <v>100100</v>
      </c>
      <c r="U11" s="14">
        <f t="shared" si="0"/>
      </c>
      <c r="V11" s="14">
        <f t="shared" si="1"/>
      </c>
      <c r="AH11" s="41"/>
    </row>
    <row r="12" spans="1:34" ht="14.25" customHeight="1">
      <c r="A12" s="83">
        <v>7</v>
      </c>
      <c r="B12" s="27"/>
      <c r="C12" s="138"/>
      <c r="D12" s="138"/>
      <c r="E12" s="71"/>
      <c r="F12" s="31"/>
      <c r="G12" s="38"/>
      <c r="H12" s="141"/>
      <c r="I12" s="143"/>
      <c r="J12" s="31"/>
      <c r="K12" s="38"/>
      <c r="L12" s="141"/>
      <c r="M12" s="143"/>
      <c r="N12" s="31"/>
      <c r="O12" s="38"/>
      <c r="P12" s="141"/>
      <c r="Q12" s="143"/>
      <c r="R12" s="119"/>
      <c r="S12" s="37"/>
      <c r="T12" s="14">
        <f>'所属データ'!$A$17</f>
        <v>100100</v>
      </c>
      <c r="U12" s="14">
        <f t="shared" si="0"/>
      </c>
      <c r="V12" s="14">
        <f t="shared" si="1"/>
      </c>
      <c r="AH12" s="41"/>
    </row>
    <row r="13" spans="1:34" ht="14.25" customHeight="1">
      <c r="A13" s="83">
        <v>8</v>
      </c>
      <c r="B13" s="27"/>
      <c r="C13" s="138"/>
      <c r="D13" s="138"/>
      <c r="E13" s="71"/>
      <c r="F13" s="31"/>
      <c r="G13" s="38"/>
      <c r="H13" s="141"/>
      <c r="I13" s="143"/>
      <c r="J13" s="31"/>
      <c r="K13" s="38"/>
      <c r="L13" s="141"/>
      <c r="M13" s="143"/>
      <c r="N13" s="31"/>
      <c r="O13" s="38"/>
      <c r="P13" s="141"/>
      <c r="Q13" s="143"/>
      <c r="R13" s="119"/>
      <c r="S13" s="37"/>
      <c r="T13" s="14">
        <f>'所属データ'!$A$17</f>
        <v>100100</v>
      </c>
      <c r="U13" s="14">
        <f t="shared" si="0"/>
      </c>
      <c r="V13" s="14">
        <f t="shared" si="1"/>
      </c>
      <c r="AH13" s="41"/>
    </row>
    <row r="14" spans="1:34" ht="14.25" customHeight="1">
      <c r="A14" s="83">
        <v>9</v>
      </c>
      <c r="B14" s="27"/>
      <c r="C14" s="70"/>
      <c r="D14" s="70"/>
      <c r="E14" s="71"/>
      <c r="F14" s="31"/>
      <c r="G14" s="38"/>
      <c r="H14" s="141"/>
      <c r="I14" s="143"/>
      <c r="J14" s="31"/>
      <c r="K14" s="38"/>
      <c r="L14" s="141"/>
      <c r="M14" s="143"/>
      <c r="N14" s="31"/>
      <c r="O14" s="38"/>
      <c r="P14" s="141"/>
      <c r="Q14" s="143"/>
      <c r="R14" s="119"/>
      <c r="S14" s="37"/>
      <c r="T14" s="14">
        <f>'所属データ'!$A$17</f>
        <v>100100</v>
      </c>
      <c r="U14" s="14">
        <f t="shared" si="0"/>
      </c>
      <c r="V14" s="14">
        <f t="shared" si="1"/>
      </c>
      <c r="AH14" s="41"/>
    </row>
    <row r="15" spans="1:34" ht="14.25" customHeight="1" thickBot="1">
      <c r="A15" s="84">
        <v>10</v>
      </c>
      <c r="B15" s="42"/>
      <c r="C15" s="72"/>
      <c r="D15" s="72"/>
      <c r="E15" s="73"/>
      <c r="F15" s="32"/>
      <c r="G15" s="39"/>
      <c r="H15" s="146"/>
      <c r="I15" s="147"/>
      <c r="J15" s="32"/>
      <c r="K15" s="39"/>
      <c r="L15" s="146"/>
      <c r="M15" s="147"/>
      <c r="N15" s="32"/>
      <c r="O15" s="39"/>
      <c r="P15" s="146"/>
      <c r="Q15" s="147"/>
      <c r="R15" s="120"/>
      <c r="S15" s="43"/>
      <c r="T15" s="14">
        <f>'所属データ'!$A$17</f>
        <v>100100</v>
      </c>
      <c r="U15" s="14">
        <f t="shared" si="0"/>
      </c>
      <c r="V15" s="14">
        <f t="shared" si="1"/>
      </c>
      <c r="AH15" s="41"/>
    </row>
    <row r="16" spans="1:34" ht="14.25" customHeight="1">
      <c r="A16" s="82">
        <v>11</v>
      </c>
      <c r="B16" s="27"/>
      <c r="C16" s="70"/>
      <c r="D16" s="70"/>
      <c r="E16" s="71"/>
      <c r="F16" s="31"/>
      <c r="G16" s="38"/>
      <c r="H16" s="144"/>
      <c r="I16" s="145"/>
      <c r="J16" s="31"/>
      <c r="K16" s="38"/>
      <c r="L16" s="144"/>
      <c r="M16" s="145"/>
      <c r="N16" s="31"/>
      <c r="O16" s="38"/>
      <c r="P16" s="144"/>
      <c r="Q16" s="145"/>
      <c r="R16" s="119"/>
      <c r="S16" s="37"/>
      <c r="T16" s="14">
        <f>'所属データ'!$A$17</f>
        <v>100100</v>
      </c>
      <c r="U16" s="14">
        <f t="shared" si="0"/>
      </c>
      <c r="V16" s="14">
        <f t="shared" si="1"/>
      </c>
      <c r="AH16" s="41"/>
    </row>
    <row r="17" spans="1:34" ht="14.25" customHeight="1">
      <c r="A17" s="83">
        <v>12</v>
      </c>
      <c r="B17" s="27"/>
      <c r="C17" s="70"/>
      <c r="D17" s="70"/>
      <c r="E17" s="71"/>
      <c r="F17" s="31"/>
      <c r="G17" s="38"/>
      <c r="H17" s="141"/>
      <c r="I17" s="143"/>
      <c r="J17" s="31"/>
      <c r="K17" s="38"/>
      <c r="L17" s="141"/>
      <c r="M17" s="143"/>
      <c r="N17" s="31"/>
      <c r="O17" s="38"/>
      <c r="P17" s="141"/>
      <c r="Q17" s="143"/>
      <c r="R17" s="119"/>
      <c r="S17" s="37"/>
      <c r="T17" s="14">
        <f>'所属データ'!$A$17</f>
        <v>100100</v>
      </c>
      <c r="U17" s="14">
        <f t="shared" si="0"/>
      </c>
      <c r="V17" s="14">
        <f t="shared" si="1"/>
      </c>
      <c r="AH17" s="41"/>
    </row>
    <row r="18" spans="1:34" ht="14.25" customHeight="1">
      <c r="A18" s="83">
        <v>13</v>
      </c>
      <c r="B18" s="27"/>
      <c r="C18" s="70"/>
      <c r="D18" s="70"/>
      <c r="E18" s="71"/>
      <c r="F18" s="31"/>
      <c r="G18" s="38"/>
      <c r="H18" s="141"/>
      <c r="I18" s="143"/>
      <c r="J18" s="31"/>
      <c r="K18" s="38"/>
      <c r="L18" s="141"/>
      <c r="M18" s="143"/>
      <c r="N18" s="31"/>
      <c r="O18" s="38"/>
      <c r="P18" s="141"/>
      <c r="Q18" s="143"/>
      <c r="R18" s="119"/>
      <c r="S18" s="37"/>
      <c r="T18" s="14">
        <f>'所属データ'!$A$17</f>
        <v>100100</v>
      </c>
      <c r="U18" s="14">
        <f t="shared" si="0"/>
      </c>
      <c r="V18" s="14">
        <f t="shared" si="1"/>
      </c>
      <c r="AH18" s="41"/>
    </row>
    <row r="19" spans="1:34" ht="14.25" customHeight="1">
      <c r="A19" s="83">
        <v>14</v>
      </c>
      <c r="B19" s="27"/>
      <c r="C19" s="70"/>
      <c r="D19" s="70"/>
      <c r="E19" s="71"/>
      <c r="F19" s="31"/>
      <c r="G19" s="38"/>
      <c r="H19" s="141"/>
      <c r="I19" s="143"/>
      <c r="J19" s="31"/>
      <c r="K19" s="38"/>
      <c r="L19" s="141"/>
      <c r="M19" s="143"/>
      <c r="N19" s="31"/>
      <c r="O19" s="38"/>
      <c r="P19" s="141"/>
      <c r="Q19" s="143"/>
      <c r="R19" s="119"/>
      <c r="S19" s="37"/>
      <c r="T19" s="14">
        <f>'所属データ'!$A$17</f>
        <v>100100</v>
      </c>
      <c r="U19" s="14">
        <f t="shared" si="0"/>
      </c>
      <c r="V19" s="14">
        <f t="shared" si="1"/>
      </c>
      <c r="AH19" s="41"/>
    </row>
    <row r="20" spans="1:34" ht="14.25" customHeight="1" thickBot="1">
      <c r="A20" s="84">
        <v>15</v>
      </c>
      <c r="B20" s="42"/>
      <c r="C20" s="72"/>
      <c r="D20" s="72"/>
      <c r="E20" s="73"/>
      <c r="F20" s="32"/>
      <c r="G20" s="39"/>
      <c r="H20" s="146"/>
      <c r="I20" s="147"/>
      <c r="J20" s="32"/>
      <c r="K20" s="39"/>
      <c r="L20" s="146"/>
      <c r="M20" s="147"/>
      <c r="N20" s="32"/>
      <c r="O20" s="39"/>
      <c r="P20" s="146"/>
      <c r="Q20" s="147"/>
      <c r="R20" s="120"/>
      <c r="S20" s="43"/>
      <c r="T20" s="14">
        <f>'所属データ'!$A$17</f>
        <v>100100</v>
      </c>
      <c r="U20" s="14">
        <f t="shared" si="0"/>
      </c>
      <c r="V20" s="14">
        <f t="shared" si="1"/>
      </c>
      <c r="AH20" s="41"/>
    </row>
    <row r="21" spans="1:34" ht="14.25" customHeight="1">
      <c r="A21" s="82">
        <v>16</v>
      </c>
      <c r="B21" s="27"/>
      <c r="C21" s="70"/>
      <c r="D21" s="70"/>
      <c r="E21" s="71"/>
      <c r="F21" s="31"/>
      <c r="G21" s="38"/>
      <c r="H21" s="141"/>
      <c r="I21" s="143"/>
      <c r="J21" s="31"/>
      <c r="K21" s="38"/>
      <c r="L21" s="141"/>
      <c r="M21" s="143"/>
      <c r="N21" s="31"/>
      <c r="O21" s="38"/>
      <c r="P21" s="141"/>
      <c r="Q21" s="143"/>
      <c r="R21" s="119"/>
      <c r="S21" s="37"/>
      <c r="T21" s="14">
        <f>'所属データ'!$A$17</f>
        <v>100100</v>
      </c>
      <c r="U21" s="14">
        <f t="shared" si="0"/>
      </c>
      <c r="V21" s="14">
        <f t="shared" si="1"/>
      </c>
      <c r="AH21" s="41"/>
    </row>
    <row r="22" spans="1:34" ht="14.25" customHeight="1">
      <c r="A22" s="83">
        <v>17</v>
      </c>
      <c r="B22" s="27"/>
      <c r="C22" s="70"/>
      <c r="D22" s="70"/>
      <c r="E22" s="71"/>
      <c r="F22" s="31"/>
      <c r="G22" s="38"/>
      <c r="H22" s="141"/>
      <c r="I22" s="143"/>
      <c r="J22" s="31"/>
      <c r="K22" s="38"/>
      <c r="L22" s="141"/>
      <c r="M22" s="143"/>
      <c r="N22" s="31"/>
      <c r="O22" s="38"/>
      <c r="P22" s="141"/>
      <c r="Q22" s="143"/>
      <c r="R22" s="119"/>
      <c r="S22" s="37"/>
      <c r="T22" s="14">
        <f>'所属データ'!$A$17</f>
        <v>100100</v>
      </c>
      <c r="U22" s="14">
        <f t="shared" si="0"/>
      </c>
      <c r="V22" s="14">
        <f t="shared" si="1"/>
      </c>
      <c r="AH22" s="41"/>
    </row>
    <row r="23" spans="1:34" ht="14.25" customHeight="1">
      <c r="A23" s="83">
        <v>18</v>
      </c>
      <c r="B23" s="27"/>
      <c r="C23" s="70"/>
      <c r="D23" s="70"/>
      <c r="E23" s="71"/>
      <c r="F23" s="31"/>
      <c r="G23" s="38"/>
      <c r="H23" s="141"/>
      <c r="I23" s="143"/>
      <c r="J23" s="31"/>
      <c r="K23" s="38"/>
      <c r="L23" s="141"/>
      <c r="M23" s="143"/>
      <c r="N23" s="31"/>
      <c r="O23" s="38"/>
      <c r="P23" s="141"/>
      <c r="Q23" s="143"/>
      <c r="R23" s="119"/>
      <c r="S23" s="37"/>
      <c r="T23" s="14">
        <f>'所属データ'!$A$17</f>
        <v>100100</v>
      </c>
      <c r="U23" s="14">
        <f t="shared" si="0"/>
      </c>
      <c r="V23" s="14">
        <f t="shared" si="1"/>
      </c>
      <c r="AH23" s="41"/>
    </row>
    <row r="24" spans="1:34" ht="14.25" customHeight="1">
      <c r="A24" s="83">
        <v>19</v>
      </c>
      <c r="B24" s="27"/>
      <c r="C24" s="70"/>
      <c r="D24" s="70"/>
      <c r="E24" s="71"/>
      <c r="F24" s="31"/>
      <c r="G24" s="38"/>
      <c r="H24" s="141"/>
      <c r="I24" s="143"/>
      <c r="J24" s="31"/>
      <c r="K24" s="38"/>
      <c r="L24" s="141"/>
      <c r="M24" s="143"/>
      <c r="N24" s="31"/>
      <c r="O24" s="38"/>
      <c r="P24" s="141"/>
      <c r="Q24" s="143"/>
      <c r="R24" s="119"/>
      <c r="S24" s="37"/>
      <c r="T24" s="14">
        <f>'所属データ'!$A$17</f>
        <v>100100</v>
      </c>
      <c r="U24" s="14">
        <f t="shared" si="0"/>
      </c>
      <c r="V24" s="14">
        <f t="shared" si="1"/>
      </c>
      <c r="AH24" s="41"/>
    </row>
    <row r="25" spans="1:34" ht="14.25" customHeight="1" thickBot="1">
      <c r="A25" s="84">
        <v>20</v>
      </c>
      <c r="B25" s="42"/>
      <c r="C25" s="72"/>
      <c r="D25" s="72"/>
      <c r="E25" s="73"/>
      <c r="F25" s="32"/>
      <c r="G25" s="39"/>
      <c r="H25" s="146"/>
      <c r="I25" s="147"/>
      <c r="J25" s="32"/>
      <c r="K25" s="39"/>
      <c r="L25" s="146"/>
      <c r="M25" s="147"/>
      <c r="N25" s="32"/>
      <c r="O25" s="39"/>
      <c r="P25" s="146"/>
      <c r="Q25" s="147"/>
      <c r="R25" s="120"/>
      <c r="S25" s="43"/>
      <c r="T25" s="14">
        <f>'所属データ'!$A$17</f>
        <v>100100</v>
      </c>
      <c r="U25" s="14">
        <f t="shared" si="0"/>
      </c>
      <c r="V25" s="14">
        <f t="shared" si="1"/>
      </c>
      <c r="AH25" s="41"/>
    </row>
    <row r="26" spans="1:34" ht="14.25" customHeight="1">
      <c r="A26" s="82">
        <v>21</v>
      </c>
      <c r="B26" s="27"/>
      <c r="C26" s="70"/>
      <c r="D26" s="70"/>
      <c r="E26" s="71"/>
      <c r="F26" s="31"/>
      <c r="G26" s="38"/>
      <c r="H26" s="141"/>
      <c r="I26" s="143"/>
      <c r="J26" s="31"/>
      <c r="K26" s="38"/>
      <c r="L26" s="141"/>
      <c r="M26" s="143"/>
      <c r="N26" s="31"/>
      <c r="O26" s="38"/>
      <c r="P26" s="141"/>
      <c r="Q26" s="143"/>
      <c r="R26" s="119"/>
      <c r="S26" s="37"/>
      <c r="T26" s="14">
        <f>'所属データ'!$A$17</f>
        <v>100100</v>
      </c>
      <c r="U26" s="14">
        <f t="shared" si="0"/>
      </c>
      <c r="V26" s="14">
        <f t="shared" si="1"/>
      </c>
      <c r="AH26" s="41"/>
    </row>
    <row r="27" spans="1:34" ht="14.25" customHeight="1">
      <c r="A27" s="83">
        <v>22</v>
      </c>
      <c r="B27" s="27"/>
      <c r="C27" s="70"/>
      <c r="D27" s="70"/>
      <c r="E27" s="71"/>
      <c r="F27" s="31"/>
      <c r="G27" s="38"/>
      <c r="H27" s="141"/>
      <c r="I27" s="143"/>
      <c r="J27" s="31"/>
      <c r="K27" s="38"/>
      <c r="L27" s="141"/>
      <c r="M27" s="143"/>
      <c r="N27" s="31"/>
      <c r="O27" s="38"/>
      <c r="P27" s="141"/>
      <c r="Q27" s="143"/>
      <c r="R27" s="119"/>
      <c r="S27" s="37"/>
      <c r="T27" s="14">
        <f>'所属データ'!$A$17</f>
        <v>100100</v>
      </c>
      <c r="U27" s="14">
        <f t="shared" si="0"/>
      </c>
      <c r="V27" s="14">
        <f t="shared" si="1"/>
      </c>
      <c r="AH27" s="41"/>
    </row>
    <row r="28" spans="1:34" ht="14.25" customHeight="1">
      <c r="A28" s="83">
        <v>23</v>
      </c>
      <c r="B28" s="27"/>
      <c r="C28" s="70"/>
      <c r="D28" s="70"/>
      <c r="E28" s="71"/>
      <c r="F28" s="31"/>
      <c r="G28" s="38"/>
      <c r="H28" s="141"/>
      <c r="I28" s="143"/>
      <c r="J28" s="31"/>
      <c r="K28" s="38"/>
      <c r="L28" s="141"/>
      <c r="M28" s="143"/>
      <c r="N28" s="31"/>
      <c r="O28" s="38"/>
      <c r="P28" s="141"/>
      <c r="Q28" s="143"/>
      <c r="R28" s="119"/>
      <c r="S28" s="37"/>
      <c r="T28" s="14">
        <f>'所属データ'!$A$17</f>
        <v>100100</v>
      </c>
      <c r="U28" s="14">
        <f t="shared" si="0"/>
      </c>
      <c r="V28" s="14">
        <f t="shared" si="1"/>
      </c>
      <c r="AH28" s="41"/>
    </row>
    <row r="29" spans="1:34" ht="14.25" customHeight="1">
      <c r="A29" s="83">
        <v>24</v>
      </c>
      <c r="B29" s="27"/>
      <c r="C29" s="70"/>
      <c r="D29" s="70"/>
      <c r="E29" s="71"/>
      <c r="F29" s="31"/>
      <c r="G29" s="38"/>
      <c r="H29" s="141"/>
      <c r="I29" s="143"/>
      <c r="J29" s="31"/>
      <c r="K29" s="38"/>
      <c r="L29" s="141"/>
      <c r="M29" s="143"/>
      <c r="N29" s="31"/>
      <c r="O29" s="38"/>
      <c r="P29" s="141"/>
      <c r="Q29" s="143"/>
      <c r="R29" s="119"/>
      <c r="S29" s="37"/>
      <c r="T29" s="14">
        <f>'所属データ'!$A$17</f>
        <v>100100</v>
      </c>
      <c r="U29" s="14">
        <f t="shared" si="0"/>
      </c>
      <c r="V29" s="14">
        <f t="shared" si="1"/>
      </c>
      <c r="AH29" s="41"/>
    </row>
    <row r="30" spans="1:34" ht="14.25" customHeight="1" thickBot="1">
      <c r="A30" s="84">
        <v>25</v>
      </c>
      <c r="B30" s="42"/>
      <c r="C30" s="72"/>
      <c r="D30" s="72"/>
      <c r="E30" s="73"/>
      <c r="F30" s="32"/>
      <c r="G30" s="39"/>
      <c r="H30" s="146"/>
      <c r="I30" s="147"/>
      <c r="J30" s="32"/>
      <c r="K30" s="39"/>
      <c r="L30" s="146"/>
      <c r="M30" s="147"/>
      <c r="N30" s="32"/>
      <c r="O30" s="39"/>
      <c r="P30" s="146"/>
      <c r="Q30" s="147"/>
      <c r="R30" s="120"/>
      <c r="S30" s="43"/>
      <c r="T30" s="14">
        <f>'所属データ'!$A$17</f>
        <v>100100</v>
      </c>
      <c r="U30" s="14">
        <f t="shared" si="0"/>
      </c>
      <c r="V30" s="14">
        <f t="shared" si="1"/>
      </c>
      <c r="AH30" s="41"/>
    </row>
    <row r="31" spans="1:34" ht="14.25" customHeight="1">
      <c r="A31" s="82">
        <v>26</v>
      </c>
      <c r="B31" s="27"/>
      <c r="C31" s="70"/>
      <c r="D31" s="70"/>
      <c r="E31" s="71"/>
      <c r="F31" s="31"/>
      <c r="G31" s="38"/>
      <c r="H31" s="141"/>
      <c r="I31" s="143"/>
      <c r="J31" s="31"/>
      <c r="K31" s="38"/>
      <c r="L31" s="141"/>
      <c r="M31" s="143"/>
      <c r="N31" s="31"/>
      <c r="O31" s="38"/>
      <c r="P31" s="141"/>
      <c r="Q31" s="143"/>
      <c r="R31" s="119"/>
      <c r="S31" s="37"/>
      <c r="T31" s="14">
        <f>'所属データ'!$A$17</f>
        <v>100100</v>
      </c>
      <c r="U31" s="14">
        <f t="shared" si="0"/>
      </c>
      <c r="V31" s="14">
        <f t="shared" si="1"/>
      </c>
      <c r="AH31" s="41"/>
    </row>
    <row r="32" spans="1:34" ht="14.25" customHeight="1">
      <c r="A32" s="83">
        <v>27</v>
      </c>
      <c r="B32" s="27"/>
      <c r="C32" s="70"/>
      <c r="D32" s="70"/>
      <c r="E32" s="71"/>
      <c r="F32" s="31"/>
      <c r="G32" s="38"/>
      <c r="H32" s="141"/>
      <c r="I32" s="143"/>
      <c r="J32" s="31"/>
      <c r="K32" s="38"/>
      <c r="L32" s="141"/>
      <c r="M32" s="143"/>
      <c r="N32" s="31"/>
      <c r="O32" s="38"/>
      <c r="P32" s="141"/>
      <c r="Q32" s="143"/>
      <c r="R32" s="119"/>
      <c r="S32" s="37"/>
      <c r="T32" s="14">
        <f>'所属データ'!$A$17</f>
        <v>100100</v>
      </c>
      <c r="U32" s="14">
        <f t="shared" si="0"/>
      </c>
      <c r="V32" s="14">
        <f t="shared" si="1"/>
      </c>
      <c r="AH32" s="41"/>
    </row>
    <row r="33" spans="1:34" ht="14.25" customHeight="1">
      <c r="A33" s="83">
        <v>28</v>
      </c>
      <c r="B33" s="27"/>
      <c r="C33" s="70"/>
      <c r="D33" s="70"/>
      <c r="E33" s="71"/>
      <c r="F33" s="31"/>
      <c r="G33" s="38"/>
      <c r="H33" s="141"/>
      <c r="I33" s="143"/>
      <c r="J33" s="31"/>
      <c r="K33" s="38"/>
      <c r="L33" s="141"/>
      <c r="M33" s="143"/>
      <c r="N33" s="31"/>
      <c r="O33" s="38"/>
      <c r="P33" s="141"/>
      <c r="Q33" s="143"/>
      <c r="R33" s="119"/>
      <c r="S33" s="37"/>
      <c r="T33" s="14">
        <f>'所属データ'!$A$17</f>
        <v>100100</v>
      </c>
      <c r="U33" s="14">
        <f t="shared" si="0"/>
      </c>
      <c r="V33" s="14">
        <f t="shared" si="1"/>
      </c>
      <c r="AH33" s="41"/>
    </row>
    <row r="34" spans="1:34" ht="14.25" customHeight="1">
      <c r="A34" s="83">
        <v>29</v>
      </c>
      <c r="B34" s="27"/>
      <c r="C34" s="70"/>
      <c r="D34" s="70"/>
      <c r="E34" s="71"/>
      <c r="F34" s="31"/>
      <c r="G34" s="38"/>
      <c r="H34" s="141"/>
      <c r="I34" s="143"/>
      <c r="J34" s="31"/>
      <c r="K34" s="38"/>
      <c r="L34" s="141"/>
      <c r="M34" s="143"/>
      <c r="N34" s="31"/>
      <c r="O34" s="38"/>
      <c r="P34" s="141"/>
      <c r="Q34" s="143"/>
      <c r="R34" s="119"/>
      <c r="S34" s="37"/>
      <c r="T34" s="14">
        <f>'所属データ'!$A$17</f>
        <v>100100</v>
      </c>
      <c r="U34" s="14">
        <f t="shared" si="0"/>
      </c>
      <c r="V34" s="14">
        <f t="shared" si="1"/>
      </c>
      <c r="AH34" s="41"/>
    </row>
    <row r="35" spans="1:34" ht="14.25" customHeight="1" thickBot="1">
      <c r="A35" s="84">
        <v>30</v>
      </c>
      <c r="B35" s="42"/>
      <c r="C35" s="72"/>
      <c r="D35" s="72"/>
      <c r="E35" s="73"/>
      <c r="F35" s="32"/>
      <c r="G35" s="39"/>
      <c r="H35" s="146"/>
      <c r="I35" s="147"/>
      <c r="J35" s="32"/>
      <c r="K35" s="39"/>
      <c r="L35" s="146"/>
      <c r="M35" s="147"/>
      <c r="N35" s="32"/>
      <c r="O35" s="39"/>
      <c r="P35" s="146"/>
      <c r="Q35" s="147"/>
      <c r="R35" s="120"/>
      <c r="S35" s="43"/>
      <c r="T35" s="14">
        <f>'所属データ'!$A$17</f>
        <v>100100</v>
      </c>
      <c r="U35" s="14">
        <f t="shared" si="0"/>
      </c>
      <c r="V35" s="14">
        <f t="shared" si="1"/>
      </c>
      <c r="AH35" s="41"/>
    </row>
    <row r="36" spans="1:34" ht="14.25" customHeight="1">
      <c r="A36" s="82">
        <v>31</v>
      </c>
      <c r="B36" s="27"/>
      <c r="C36" s="70"/>
      <c r="D36" s="70"/>
      <c r="E36" s="71"/>
      <c r="F36" s="31"/>
      <c r="G36" s="38"/>
      <c r="H36" s="141"/>
      <c r="I36" s="143"/>
      <c r="J36" s="31"/>
      <c r="K36" s="38"/>
      <c r="L36" s="141"/>
      <c r="M36" s="143"/>
      <c r="N36" s="31"/>
      <c r="O36" s="38"/>
      <c r="P36" s="141"/>
      <c r="Q36" s="143"/>
      <c r="R36" s="119"/>
      <c r="S36" s="37"/>
      <c r="T36" s="14">
        <f>'所属データ'!$A$17</f>
        <v>100100</v>
      </c>
      <c r="U36" s="14">
        <f t="shared" si="0"/>
      </c>
      <c r="V36" s="14">
        <f t="shared" si="1"/>
      </c>
      <c r="AH36" s="41"/>
    </row>
    <row r="37" spans="1:34" ht="14.25" customHeight="1">
      <c r="A37" s="83">
        <v>32</v>
      </c>
      <c r="B37" s="27"/>
      <c r="C37" s="70"/>
      <c r="D37" s="70"/>
      <c r="E37" s="71"/>
      <c r="F37" s="31"/>
      <c r="G37" s="38"/>
      <c r="H37" s="141"/>
      <c r="I37" s="143"/>
      <c r="J37" s="31"/>
      <c r="K37" s="38"/>
      <c r="L37" s="141"/>
      <c r="M37" s="143"/>
      <c r="N37" s="31"/>
      <c r="O37" s="38"/>
      <c r="P37" s="141"/>
      <c r="Q37" s="143"/>
      <c r="R37" s="119"/>
      <c r="S37" s="37"/>
      <c r="T37" s="14">
        <f>'所属データ'!$A$17</f>
        <v>100100</v>
      </c>
      <c r="U37" s="14">
        <f t="shared" si="0"/>
      </c>
      <c r="V37" s="14">
        <f t="shared" si="1"/>
      </c>
      <c r="AH37" s="41"/>
    </row>
    <row r="38" spans="1:34" ht="14.25" customHeight="1">
      <c r="A38" s="83">
        <v>33</v>
      </c>
      <c r="B38" s="27"/>
      <c r="C38" s="70"/>
      <c r="D38" s="70"/>
      <c r="E38" s="71"/>
      <c r="F38" s="31"/>
      <c r="G38" s="38"/>
      <c r="H38" s="141"/>
      <c r="I38" s="143"/>
      <c r="J38" s="31"/>
      <c r="K38" s="38"/>
      <c r="L38" s="141"/>
      <c r="M38" s="143"/>
      <c r="N38" s="31"/>
      <c r="O38" s="38"/>
      <c r="P38" s="141"/>
      <c r="Q38" s="143"/>
      <c r="R38" s="119"/>
      <c r="S38" s="37"/>
      <c r="T38" s="14">
        <f>'所属データ'!$A$17</f>
        <v>100100</v>
      </c>
      <c r="U38" s="14">
        <f t="shared" si="0"/>
      </c>
      <c r="V38" s="14">
        <f t="shared" si="1"/>
      </c>
      <c r="AH38" s="41"/>
    </row>
    <row r="39" spans="1:34" ht="14.25" customHeight="1">
      <c r="A39" s="83">
        <v>34</v>
      </c>
      <c r="B39" s="27"/>
      <c r="C39" s="70"/>
      <c r="D39" s="70"/>
      <c r="E39" s="71"/>
      <c r="F39" s="31"/>
      <c r="G39" s="38"/>
      <c r="H39" s="141"/>
      <c r="I39" s="143"/>
      <c r="J39" s="31"/>
      <c r="K39" s="38"/>
      <c r="L39" s="141"/>
      <c r="M39" s="143"/>
      <c r="N39" s="31"/>
      <c r="O39" s="38"/>
      <c r="P39" s="141"/>
      <c r="Q39" s="143"/>
      <c r="R39" s="119"/>
      <c r="S39" s="37"/>
      <c r="T39" s="14">
        <f>'所属データ'!$A$17</f>
        <v>100100</v>
      </c>
      <c r="U39" s="14">
        <f t="shared" si="0"/>
      </c>
      <c r="V39" s="14">
        <f t="shared" si="1"/>
      </c>
      <c r="AH39" s="41"/>
    </row>
    <row r="40" spans="1:34" ht="14.25" customHeight="1" thickBot="1">
      <c r="A40" s="84">
        <v>35</v>
      </c>
      <c r="B40" s="42"/>
      <c r="C40" s="72"/>
      <c r="D40" s="72"/>
      <c r="E40" s="73"/>
      <c r="F40" s="32"/>
      <c r="G40" s="39"/>
      <c r="H40" s="146"/>
      <c r="I40" s="147"/>
      <c r="J40" s="32"/>
      <c r="K40" s="39"/>
      <c r="L40" s="146"/>
      <c r="M40" s="147"/>
      <c r="N40" s="32"/>
      <c r="O40" s="39"/>
      <c r="P40" s="146"/>
      <c r="Q40" s="147"/>
      <c r="R40" s="120"/>
      <c r="S40" s="43"/>
      <c r="T40" s="14">
        <f>'所属データ'!$A$17</f>
        <v>100100</v>
      </c>
      <c r="U40" s="14">
        <f t="shared" si="0"/>
      </c>
      <c r="V40" s="14">
        <f t="shared" si="1"/>
      </c>
      <c r="AH40" s="41"/>
    </row>
    <row r="41" spans="1:34" ht="14.25" customHeight="1">
      <c r="A41" s="82">
        <v>36</v>
      </c>
      <c r="B41" s="27"/>
      <c r="C41" s="70"/>
      <c r="D41" s="70"/>
      <c r="E41" s="71"/>
      <c r="F41" s="31"/>
      <c r="G41" s="38"/>
      <c r="H41" s="141"/>
      <c r="I41" s="143"/>
      <c r="J41" s="31"/>
      <c r="K41" s="38"/>
      <c r="L41" s="141"/>
      <c r="M41" s="143"/>
      <c r="N41" s="31"/>
      <c r="O41" s="38"/>
      <c r="P41" s="141"/>
      <c r="Q41" s="143"/>
      <c r="R41" s="119"/>
      <c r="S41" s="37"/>
      <c r="T41" s="14">
        <f>'所属データ'!$A$17</f>
        <v>100100</v>
      </c>
      <c r="U41" s="14">
        <f t="shared" si="0"/>
      </c>
      <c r="V41" s="14">
        <f t="shared" si="1"/>
      </c>
      <c r="AH41" s="41"/>
    </row>
    <row r="42" spans="1:34" ht="14.25" customHeight="1">
      <c r="A42" s="83">
        <v>37</v>
      </c>
      <c r="B42" s="27"/>
      <c r="C42" s="70"/>
      <c r="D42" s="70"/>
      <c r="E42" s="71"/>
      <c r="F42" s="31"/>
      <c r="G42" s="38"/>
      <c r="H42" s="141"/>
      <c r="I42" s="143"/>
      <c r="J42" s="31"/>
      <c r="K42" s="38"/>
      <c r="L42" s="141"/>
      <c r="M42" s="143"/>
      <c r="N42" s="31"/>
      <c r="O42" s="38"/>
      <c r="P42" s="141"/>
      <c r="Q42" s="143"/>
      <c r="R42" s="119"/>
      <c r="S42" s="37"/>
      <c r="T42" s="14">
        <f>'所属データ'!$A$17</f>
        <v>100100</v>
      </c>
      <c r="U42" s="14">
        <f t="shared" si="0"/>
      </c>
      <c r="V42" s="14">
        <f t="shared" si="1"/>
      </c>
      <c r="AH42" s="41"/>
    </row>
    <row r="43" spans="1:34" ht="14.25" customHeight="1">
      <c r="A43" s="83">
        <v>38</v>
      </c>
      <c r="B43" s="27"/>
      <c r="C43" s="70"/>
      <c r="D43" s="70"/>
      <c r="E43" s="71"/>
      <c r="F43" s="31"/>
      <c r="G43" s="38"/>
      <c r="H43" s="141"/>
      <c r="I43" s="143"/>
      <c r="J43" s="31"/>
      <c r="K43" s="38"/>
      <c r="L43" s="141"/>
      <c r="M43" s="143"/>
      <c r="N43" s="31"/>
      <c r="O43" s="38"/>
      <c r="P43" s="141"/>
      <c r="Q43" s="143"/>
      <c r="R43" s="119"/>
      <c r="S43" s="37"/>
      <c r="T43" s="14">
        <f>'所属データ'!$A$17</f>
        <v>100100</v>
      </c>
      <c r="U43" s="14">
        <f t="shared" si="0"/>
      </c>
      <c r="V43" s="14">
        <f t="shared" si="1"/>
      </c>
      <c r="AH43" s="41"/>
    </row>
    <row r="44" spans="1:34" ht="14.25" customHeight="1">
      <c r="A44" s="83">
        <v>39</v>
      </c>
      <c r="B44" s="27"/>
      <c r="C44" s="70"/>
      <c r="D44" s="70"/>
      <c r="E44" s="71"/>
      <c r="F44" s="31"/>
      <c r="G44" s="38"/>
      <c r="H44" s="141"/>
      <c r="I44" s="143"/>
      <c r="J44" s="31"/>
      <c r="K44" s="38"/>
      <c r="L44" s="141"/>
      <c r="M44" s="143"/>
      <c r="N44" s="31"/>
      <c r="O44" s="38"/>
      <c r="P44" s="141"/>
      <c r="Q44" s="143"/>
      <c r="R44" s="119"/>
      <c r="S44" s="37"/>
      <c r="T44" s="14">
        <f>'所属データ'!$A$17</f>
        <v>100100</v>
      </c>
      <c r="U44" s="14">
        <f t="shared" si="0"/>
      </c>
      <c r="V44" s="14">
        <f t="shared" si="1"/>
      </c>
      <c r="AH44" s="41"/>
    </row>
    <row r="45" spans="1:34" ht="14.25" customHeight="1" thickBot="1">
      <c r="A45" s="84">
        <v>40</v>
      </c>
      <c r="B45" s="42"/>
      <c r="C45" s="72"/>
      <c r="D45" s="72"/>
      <c r="E45" s="73"/>
      <c r="F45" s="32"/>
      <c r="G45" s="39"/>
      <c r="H45" s="146"/>
      <c r="I45" s="147"/>
      <c r="J45" s="32"/>
      <c r="K45" s="39"/>
      <c r="L45" s="146"/>
      <c r="M45" s="147"/>
      <c r="N45" s="32"/>
      <c r="O45" s="39"/>
      <c r="P45" s="146"/>
      <c r="Q45" s="147"/>
      <c r="R45" s="120"/>
      <c r="S45" s="43"/>
      <c r="T45" s="14">
        <f>'所属データ'!$A$17</f>
        <v>100100</v>
      </c>
      <c r="U45" s="14">
        <f t="shared" si="0"/>
      </c>
      <c r="V45" s="14">
        <f t="shared" si="1"/>
      </c>
      <c r="AH45" s="41"/>
    </row>
    <row r="46" spans="1:34" ht="14.25" customHeight="1">
      <c r="A46" s="82">
        <v>41</v>
      </c>
      <c r="B46" s="27"/>
      <c r="C46" s="70"/>
      <c r="D46" s="70"/>
      <c r="E46" s="71"/>
      <c r="F46" s="31"/>
      <c r="G46" s="38"/>
      <c r="H46" s="141"/>
      <c r="I46" s="143"/>
      <c r="J46" s="31"/>
      <c r="K46" s="38"/>
      <c r="L46" s="141"/>
      <c r="M46" s="143"/>
      <c r="N46" s="31"/>
      <c r="O46" s="38"/>
      <c r="P46" s="141"/>
      <c r="Q46" s="143"/>
      <c r="R46" s="119"/>
      <c r="S46" s="37"/>
      <c r="T46" s="14">
        <f>'所属データ'!$A$17</f>
        <v>100100</v>
      </c>
      <c r="U46" s="14">
        <f t="shared" si="0"/>
      </c>
      <c r="V46" s="14">
        <f t="shared" si="1"/>
      </c>
      <c r="AH46" s="41"/>
    </row>
    <row r="47" spans="1:34" ht="14.25" customHeight="1">
      <c r="A47" s="83">
        <v>42</v>
      </c>
      <c r="B47" s="27"/>
      <c r="C47" s="70"/>
      <c r="D47" s="70"/>
      <c r="E47" s="71"/>
      <c r="F47" s="31"/>
      <c r="G47" s="38"/>
      <c r="H47" s="141"/>
      <c r="I47" s="143"/>
      <c r="J47" s="31"/>
      <c r="K47" s="38"/>
      <c r="L47" s="141"/>
      <c r="M47" s="143"/>
      <c r="N47" s="31"/>
      <c r="O47" s="38"/>
      <c r="P47" s="141"/>
      <c r="Q47" s="143"/>
      <c r="R47" s="119"/>
      <c r="S47" s="37"/>
      <c r="T47" s="14">
        <f>'所属データ'!$A$17</f>
        <v>100100</v>
      </c>
      <c r="U47" s="14">
        <f t="shared" si="0"/>
      </c>
      <c r="V47" s="14">
        <f t="shared" si="1"/>
      </c>
      <c r="AH47" s="41"/>
    </row>
    <row r="48" spans="1:34" ht="14.25" customHeight="1">
      <c r="A48" s="83">
        <v>43</v>
      </c>
      <c r="B48" s="27"/>
      <c r="C48" s="70"/>
      <c r="D48" s="70"/>
      <c r="E48" s="71"/>
      <c r="F48" s="31"/>
      <c r="G48" s="38"/>
      <c r="H48" s="141"/>
      <c r="I48" s="143"/>
      <c r="J48" s="31"/>
      <c r="K48" s="38"/>
      <c r="L48" s="141"/>
      <c r="M48" s="143"/>
      <c r="N48" s="31"/>
      <c r="O48" s="38"/>
      <c r="P48" s="141"/>
      <c r="Q48" s="143"/>
      <c r="R48" s="119"/>
      <c r="S48" s="37"/>
      <c r="T48" s="14">
        <f>'所属データ'!$A$17</f>
        <v>100100</v>
      </c>
      <c r="U48" s="14">
        <f t="shared" si="0"/>
      </c>
      <c r="V48" s="14">
        <f t="shared" si="1"/>
      </c>
      <c r="AH48" s="41"/>
    </row>
    <row r="49" spans="1:34" ht="14.25" customHeight="1">
      <c r="A49" s="83">
        <v>44</v>
      </c>
      <c r="B49" s="27"/>
      <c r="C49" s="70"/>
      <c r="D49" s="70"/>
      <c r="E49" s="71"/>
      <c r="F49" s="31"/>
      <c r="G49" s="38"/>
      <c r="H49" s="141"/>
      <c r="I49" s="143"/>
      <c r="J49" s="31"/>
      <c r="K49" s="38"/>
      <c r="L49" s="141"/>
      <c r="M49" s="143"/>
      <c r="N49" s="31"/>
      <c r="O49" s="38"/>
      <c r="P49" s="141"/>
      <c r="Q49" s="143"/>
      <c r="R49" s="119"/>
      <c r="S49" s="37"/>
      <c r="T49" s="14">
        <f>'所属データ'!$A$17</f>
        <v>100100</v>
      </c>
      <c r="U49" s="14">
        <f t="shared" si="0"/>
      </c>
      <c r="V49" s="14">
        <f t="shared" si="1"/>
      </c>
      <c r="AH49" s="41"/>
    </row>
    <row r="50" spans="1:34" ht="14.25" customHeight="1" thickBot="1">
      <c r="A50" s="84">
        <v>45</v>
      </c>
      <c r="B50" s="42"/>
      <c r="C50" s="72"/>
      <c r="D50" s="72"/>
      <c r="E50" s="73"/>
      <c r="F50" s="32"/>
      <c r="G50" s="39"/>
      <c r="H50" s="146"/>
      <c r="I50" s="147"/>
      <c r="J50" s="32"/>
      <c r="K50" s="39"/>
      <c r="L50" s="146"/>
      <c r="M50" s="147"/>
      <c r="N50" s="32"/>
      <c r="O50" s="39"/>
      <c r="P50" s="146"/>
      <c r="Q50" s="147"/>
      <c r="R50" s="120"/>
      <c r="S50" s="43"/>
      <c r="T50" s="14">
        <f>'所属データ'!$A$17</f>
        <v>100100</v>
      </c>
      <c r="U50" s="14">
        <f t="shared" si="0"/>
      </c>
      <c r="V50" s="14">
        <f t="shared" si="1"/>
      </c>
      <c r="AH50" s="41"/>
    </row>
    <row r="53" ht="13.5" hidden="1">
      <c r="B53" s="14" t="s">
        <v>38</v>
      </c>
    </row>
    <row r="54" spans="2:5" ht="13.5" hidden="1">
      <c r="B54" s="14" t="s">
        <v>37</v>
      </c>
      <c r="E54" s="26"/>
    </row>
    <row r="55" spans="2:4" ht="13.5" hidden="1">
      <c r="B55" s="158" t="s">
        <v>61</v>
      </c>
      <c r="D55" s="16"/>
    </row>
    <row r="56" spans="2:4" ht="13.5" hidden="1">
      <c r="B56" s="158" t="s">
        <v>102</v>
      </c>
      <c r="C56" s="16"/>
      <c r="D56" s="16"/>
    </row>
    <row r="57" spans="2:4" ht="13.5" hidden="1">
      <c r="B57" s="158" t="s">
        <v>100</v>
      </c>
      <c r="D57" s="16"/>
    </row>
    <row r="58" spans="2:4" ht="13.5" hidden="1">
      <c r="B58" s="158" t="s">
        <v>62</v>
      </c>
      <c r="D58" s="16"/>
    </row>
    <row r="59" spans="2:4" ht="13.5" hidden="1">
      <c r="B59" s="158" t="s">
        <v>63</v>
      </c>
      <c r="D59" s="16"/>
    </row>
    <row r="60" spans="2:4" ht="13.5" hidden="1">
      <c r="B60" s="158" t="s">
        <v>64</v>
      </c>
      <c r="D60" s="16"/>
    </row>
    <row r="61" spans="2:4" ht="13.5" hidden="1">
      <c r="B61" s="158" t="s">
        <v>65</v>
      </c>
      <c r="D61" s="16"/>
    </row>
    <row r="62" spans="2:4" ht="13.5" hidden="1">
      <c r="B62" s="158" t="s">
        <v>94</v>
      </c>
      <c r="D62" s="16"/>
    </row>
    <row r="63" spans="2:4" ht="13.5" hidden="1">
      <c r="B63" s="158" t="s">
        <v>66</v>
      </c>
      <c r="D63" s="16"/>
    </row>
    <row r="64" spans="2:4" ht="13.5" hidden="1">
      <c r="B64" s="158" t="s">
        <v>67</v>
      </c>
      <c r="D64" s="16"/>
    </row>
    <row r="65" spans="2:4" ht="13.5" hidden="1">
      <c r="B65" s="158" t="s">
        <v>68</v>
      </c>
      <c r="D65" s="16"/>
    </row>
    <row r="66" spans="2:4" ht="13.5" hidden="1">
      <c r="B66" s="158" t="s">
        <v>111</v>
      </c>
      <c r="D66" s="16"/>
    </row>
    <row r="67" spans="2:4" ht="13.5" hidden="1">
      <c r="B67" s="158" t="s">
        <v>112</v>
      </c>
      <c r="D67" s="16"/>
    </row>
    <row r="68" spans="2:4" ht="13.5" hidden="1">
      <c r="B68" s="158" t="s">
        <v>69</v>
      </c>
      <c r="D68" s="16"/>
    </row>
    <row r="69" spans="2:4" ht="13.5" hidden="1">
      <c r="B69" s="158" t="s">
        <v>70</v>
      </c>
      <c r="D69" s="16"/>
    </row>
    <row r="70" spans="2:4" ht="13.5" hidden="1">
      <c r="B70" s="158" t="s">
        <v>97</v>
      </c>
      <c r="D70" s="16"/>
    </row>
    <row r="71" spans="2:4" ht="13.5" hidden="1">
      <c r="B71" s="158" t="s">
        <v>71</v>
      </c>
      <c r="D71" s="16"/>
    </row>
    <row r="72" spans="2:4" ht="13.5" hidden="1">
      <c r="B72" s="158" t="s">
        <v>72</v>
      </c>
      <c r="D72" s="16"/>
    </row>
    <row r="73" spans="2:4" ht="13.5" hidden="1">
      <c r="B73" s="158" t="s">
        <v>73</v>
      </c>
      <c r="D73" s="16"/>
    </row>
    <row r="74" spans="2:4" ht="13.5" hidden="1">
      <c r="B74" s="158" t="s">
        <v>96</v>
      </c>
      <c r="C74" s="16"/>
      <c r="D74" s="16"/>
    </row>
    <row r="75" spans="2:4" ht="13.5" hidden="1">
      <c r="B75" s="158" t="s">
        <v>74</v>
      </c>
      <c r="D75" s="16"/>
    </row>
    <row r="76" spans="2:4" ht="13.5" hidden="1">
      <c r="B76" s="158" t="s">
        <v>75</v>
      </c>
      <c r="D76" s="16"/>
    </row>
    <row r="77" spans="2:4" ht="13.5" hidden="1">
      <c r="B77" s="158" t="s">
        <v>95</v>
      </c>
      <c r="D77" s="16"/>
    </row>
    <row r="78" spans="2:4" ht="13.5" hidden="1">
      <c r="B78" s="158" t="s">
        <v>76</v>
      </c>
      <c r="D78" s="16"/>
    </row>
    <row r="79" ht="13.5" hidden="1">
      <c r="B79" s="158" t="s">
        <v>98</v>
      </c>
    </row>
    <row r="80" ht="13.5" hidden="1">
      <c r="B80" s="158" t="s">
        <v>77</v>
      </c>
    </row>
    <row r="81" ht="13.5" hidden="1">
      <c r="B81" s="158" t="s">
        <v>103</v>
      </c>
    </row>
    <row r="82" ht="13.5" hidden="1">
      <c r="B82" s="158" t="s">
        <v>78</v>
      </c>
    </row>
    <row r="83" ht="13.5" hidden="1">
      <c r="B83" s="158" t="s">
        <v>99</v>
      </c>
    </row>
  </sheetData>
  <sheetProtection selectLockedCells="1"/>
  <mergeCells count="10">
    <mergeCell ref="F4:I4"/>
    <mergeCell ref="J4:M4"/>
    <mergeCell ref="N4:Q4"/>
    <mergeCell ref="A1:B2"/>
    <mergeCell ref="A3:C3"/>
    <mergeCell ref="A4:A5"/>
    <mergeCell ref="C1:E1"/>
    <mergeCell ref="B4:B5"/>
    <mergeCell ref="E4:E5"/>
    <mergeCell ref="C2:E2"/>
  </mergeCells>
  <conditionalFormatting sqref="N6:N19 N21:N24 N26:N29 N31:N34 N36:N39 N41:N44 N46:N49">
    <cfRule type="expression" priority="15" dxfId="0" stopIfTrue="1">
      <formula>AND(N6&lt;&gt;"",J6=N6)</formula>
    </cfRule>
  </conditionalFormatting>
  <conditionalFormatting sqref="J6:J19 J21:J24 J26:J29 J31:J34 J36:J39 J41:J44 J46:J49">
    <cfRule type="expression" priority="16" dxfId="0" stopIfTrue="1">
      <formula>AND(J6&lt;&gt;"",F6=J6)</formula>
    </cfRule>
  </conditionalFormatting>
  <conditionalFormatting sqref="N20">
    <cfRule type="expression" priority="13" dxfId="0" stopIfTrue="1">
      <formula>AND(N20&lt;&gt;"",J20=N20)</formula>
    </cfRule>
  </conditionalFormatting>
  <conditionalFormatting sqref="J20">
    <cfRule type="expression" priority="14" dxfId="0" stopIfTrue="1">
      <formula>AND(J20&lt;&gt;"",F20=J20)</formula>
    </cfRule>
  </conditionalFormatting>
  <conditionalFormatting sqref="N25">
    <cfRule type="expression" priority="11" dxfId="0" stopIfTrue="1">
      <formula>AND(N25&lt;&gt;"",J25=N25)</formula>
    </cfRule>
  </conditionalFormatting>
  <conditionalFormatting sqref="J25">
    <cfRule type="expression" priority="12" dxfId="0" stopIfTrue="1">
      <formula>AND(J25&lt;&gt;"",F25=J25)</formula>
    </cfRule>
  </conditionalFormatting>
  <conditionalFormatting sqref="N30">
    <cfRule type="expression" priority="9" dxfId="0" stopIfTrue="1">
      <formula>AND(N30&lt;&gt;"",J30=N30)</formula>
    </cfRule>
  </conditionalFormatting>
  <conditionalFormatting sqref="J30">
    <cfRule type="expression" priority="10" dxfId="0" stopIfTrue="1">
      <formula>AND(J30&lt;&gt;"",F30=J30)</formula>
    </cfRule>
  </conditionalFormatting>
  <conditionalFormatting sqref="N35">
    <cfRule type="expression" priority="7" dxfId="0" stopIfTrue="1">
      <formula>AND(N35&lt;&gt;"",J35=N35)</formula>
    </cfRule>
  </conditionalFormatting>
  <conditionalFormatting sqref="J35">
    <cfRule type="expression" priority="8" dxfId="0" stopIfTrue="1">
      <formula>AND(J35&lt;&gt;"",F35=J35)</formula>
    </cfRule>
  </conditionalFormatting>
  <conditionalFormatting sqref="N40">
    <cfRule type="expression" priority="5" dxfId="0" stopIfTrue="1">
      <formula>AND(N40&lt;&gt;"",J40=N40)</formula>
    </cfRule>
  </conditionalFormatting>
  <conditionalFormatting sqref="J40">
    <cfRule type="expression" priority="6" dxfId="0" stopIfTrue="1">
      <formula>AND(J40&lt;&gt;"",F40=J40)</formula>
    </cfRule>
  </conditionalFormatting>
  <conditionalFormatting sqref="N45">
    <cfRule type="expression" priority="3" dxfId="0" stopIfTrue="1">
      <formula>AND(N45&lt;&gt;"",J45=N45)</formula>
    </cfRule>
  </conditionalFormatting>
  <conditionalFormatting sqref="J45">
    <cfRule type="expression" priority="4" dxfId="0" stopIfTrue="1">
      <formula>AND(J45&lt;&gt;"",F45=J45)</formula>
    </cfRule>
  </conditionalFormatting>
  <conditionalFormatting sqref="N50">
    <cfRule type="expression" priority="1" dxfId="0" stopIfTrue="1">
      <formula>AND(N50&lt;&gt;"",J50=N50)</formula>
    </cfRule>
  </conditionalFormatting>
  <conditionalFormatting sqref="J50">
    <cfRule type="expression" priority="2" dxfId="0" stopIfTrue="1">
      <formula>AND(J50&lt;&gt;"",F50=J50)</formula>
    </cfRule>
  </conditionalFormatting>
  <dataValidations count="10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R5">
      <formula1>4000</formula1>
      <formula2>12000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K6:K50 G7:G50 O6:O50">
      <formula1>100</formula1>
      <formula2>600000</formula2>
    </dataValidation>
    <dataValidation type="list" allowBlank="1" showErrorMessage="1" error="エントリーの場合は○をリストから選択してください。" sqref="R6:S50">
      <formula1>$T$3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S5">
      <formula1>4000</formula1>
      <formula2>90000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OR(AND($B$52&lt;=B6,B6&lt;=$C$52),AND($D$52&lt;=B6,B6&lt;=$E$52),AND(#REF!&lt;=B6,B6&lt;=$F$52))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ErrorMessage="1" sqref="N6:N50 F7:F50 J6:J50">
      <formula1>$B$55:$B$83</formula1>
    </dataValidation>
    <dataValidation type="list" allowBlank="1" showInputMessage="1" showErrorMessage="1" prompt="▼ボタンをクリック&#10;　リストから選択。" sqref="F6">
      <formula1>$B$55:$B$83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00390625" style="14" customWidth="1"/>
    <col min="3" max="3" width="11.375" style="14" customWidth="1"/>
    <col min="4" max="4" width="11.625" style="14" customWidth="1"/>
    <col min="5" max="5" width="2.625" style="14" customWidth="1"/>
    <col min="6" max="6" width="8.125" style="14" customWidth="1"/>
    <col min="7" max="9" width="7.00390625" style="14" customWidth="1"/>
    <col min="10" max="10" width="8.125" style="14" customWidth="1"/>
    <col min="11" max="13" width="7.00390625" style="14" customWidth="1"/>
    <col min="14" max="14" width="7.75390625" style="14" customWidth="1"/>
    <col min="15" max="17" width="7.00390625" style="14" customWidth="1"/>
    <col min="18" max="18" width="5.625" style="14" customWidth="1"/>
    <col min="19" max="19" width="5.875" style="14" customWidth="1"/>
    <col min="20" max="20" width="7.625" style="14" hidden="1" customWidth="1"/>
    <col min="21" max="21" width="9.75390625" style="14" hidden="1" customWidth="1"/>
    <col min="22" max="22" width="11.125" style="14" hidden="1" customWidth="1"/>
    <col min="23" max="23" width="8.125" style="14" hidden="1" customWidth="1"/>
    <col min="24" max="24" width="10.00390625" style="14" hidden="1" customWidth="1"/>
    <col min="25" max="25" width="9.50390625" style="14" hidden="1" customWidth="1"/>
    <col min="26" max="26" width="6.75390625" style="14" hidden="1" customWidth="1"/>
    <col min="27" max="32" width="10.25390625" style="14" hidden="1" customWidth="1"/>
    <col min="33" max="33" width="9.00390625" style="14" customWidth="1"/>
    <col min="34" max="34" width="10.00390625" style="14" customWidth="1"/>
    <col min="35" max="16384" width="9.00390625" style="14" customWidth="1"/>
  </cols>
  <sheetData>
    <row r="1" spans="1:32" ht="14.25" customHeight="1">
      <c r="A1" s="198" t="s">
        <v>113</v>
      </c>
      <c r="B1" s="199"/>
      <c r="C1" s="183" t="s">
        <v>84</v>
      </c>
      <c r="D1" s="183"/>
      <c r="E1" s="183"/>
      <c r="F1" s="33"/>
      <c r="G1" s="34" t="str">
        <f>"所属長名：  "&amp;'所属データ'!$C$6&amp;"　　印"</f>
        <v>所属長名：  　　印</v>
      </c>
      <c r="H1" s="34"/>
      <c r="I1" s="34"/>
      <c r="J1" s="34"/>
      <c r="K1" s="34"/>
      <c r="L1" s="34"/>
      <c r="M1" s="34"/>
      <c r="N1" s="34"/>
      <c r="O1" s="34"/>
      <c r="P1" s="34"/>
      <c r="Q1" s="34"/>
      <c r="U1" s="92"/>
      <c r="V1" s="26"/>
      <c r="W1" s="17" t="s">
        <v>3</v>
      </c>
      <c r="X1" s="17" t="s">
        <v>4</v>
      </c>
      <c r="Y1" s="17" t="s">
        <v>5</v>
      </c>
      <c r="Z1" s="17" t="s">
        <v>6</v>
      </c>
      <c r="AA1" s="17" t="s">
        <v>7</v>
      </c>
      <c r="AB1" s="17" t="s">
        <v>8</v>
      </c>
      <c r="AC1" s="17" t="s">
        <v>9</v>
      </c>
      <c r="AD1" s="17" t="s">
        <v>10</v>
      </c>
      <c r="AE1" s="17" t="s">
        <v>11</v>
      </c>
      <c r="AF1" s="17" t="s">
        <v>12</v>
      </c>
    </row>
    <row r="2" spans="1:32" ht="14.25" customHeight="1" thickBot="1">
      <c r="A2" s="200"/>
      <c r="B2" s="201"/>
      <c r="C2" s="193" t="str">
        <f>"所属名："&amp;'所属データ'!$C$3</f>
        <v>所属名：</v>
      </c>
      <c r="D2" s="193"/>
      <c r="E2" s="193"/>
      <c r="F2" s="33"/>
      <c r="G2" s="34" t="str">
        <f>"監督名："&amp;'所属データ'!$E$6</f>
        <v>監督名：</v>
      </c>
      <c r="H2" s="34"/>
      <c r="I2" s="34"/>
      <c r="J2" s="35"/>
      <c r="R2" s="91">
        <f>IF(COUNTA(R6:R50)&gt;6,"ﾘﾚｰ人数ｵｰﾊﾞｰ","")</f>
      </c>
      <c r="S2" s="91"/>
      <c r="U2" s="25"/>
      <c r="V2" s="14">
        <f>IF(COUNTA(R6:R50)&gt;0,"4女",0)</f>
        <v>0</v>
      </c>
      <c r="W2" s="14">
        <f>'所属データ'!$A$17/100+430000</f>
        <v>431001</v>
      </c>
      <c r="X2" s="14">
        <f>'所属データ'!$C$3</f>
        <v>0</v>
      </c>
      <c r="Z2" s="14">
        <f>IF(R5="","",RIGHT(R5+100000,5))</f>
      </c>
      <c r="AA2" s="14">
        <f>IF(ISERROR(SMALL($U$6:$U$50,1)),"",SMALL($U$6:$U$50,1))</f>
      </c>
      <c r="AB2" s="14">
        <f>IF(ISERROR(SMALL($U$6:$U$50,2)),"",SMALL($U$6:$U$50,2))</f>
      </c>
      <c r="AC2" s="14">
        <f>IF(ISERROR(SMALL($U$6:$U$50,3)),"",SMALL($U$6:$U$50,3))</f>
      </c>
      <c r="AD2" s="14">
        <f>IF(ISERROR(SMALL($U$6:$U$50,4)),"",SMALL($U$6:$U$50,4))</f>
      </c>
      <c r="AE2" s="14">
        <f>IF(ISERROR(SMALL($U$6:$U$50,5)),"",SMALL($U$6:$U$50,5))</f>
      </c>
      <c r="AF2" s="14">
        <f>IF(ISERROR(SMALL($U$6:$U$50,6)),"",SMALL($U$6:$U$50,6))</f>
      </c>
    </row>
    <row r="3" spans="1:33" ht="14.25" customHeight="1" thickBot="1">
      <c r="A3" s="202"/>
      <c r="B3" s="202"/>
      <c r="C3" s="202"/>
      <c r="G3" s="90"/>
      <c r="H3" s="90"/>
      <c r="I3" s="90"/>
      <c r="R3" s="121" t="s">
        <v>13</v>
      </c>
      <c r="S3" s="122" t="s">
        <v>60</v>
      </c>
      <c r="T3" s="14" t="s">
        <v>14</v>
      </c>
      <c r="V3" s="14">
        <f>IF(COUNTA(S6:S50)&gt;0,"16女",0)</f>
        <v>0</v>
      </c>
      <c r="W3" s="14">
        <f>'所属データ'!$A$17/100+430000</f>
        <v>431001</v>
      </c>
      <c r="X3" s="14">
        <f>'所属データ'!$C$3</f>
        <v>0</v>
      </c>
      <c r="Z3" s="14">
        <f>IF(S5="","",RIGHT(S5+100000,5))</f>
      </c>
      <c r="AA3" s="14">
        <f>IF(ISERROR(SMALL($V$6:$V$50,1)),"",SMALL($V$6:$V$50,1))</f>
      </c>
      <c r="AB3" s="14">
        <f>IF(ISERROR(SMALL($V$6:$V$50,2)),"",SMALL($V$6:$V$50,2))</f>
      </c>
      <c r="AC3" s="14">
        <f>IF(ISERROR(SMALL($V$6:$V$50,3)),"",SMALL($V$6:$V$50,3))</f>
      </c>
      <c r="AD3" s="14">
        <f>IF(ISERROR(SMALL($V$6:$V$50,4)),"",SMALL($V$6:$V$50,4))</f>
      </c>
      <c r="AE3" s="14">
        <f>IF(ISERROR(SMALL($V$6:$V$50,5)),"",SMALL($V$6:$V$50,5))</f>
      </c>
      <c r="AF3" s="14">
        <f>IF(ISERROR(SMALL($V$6:$V$50,6)),"",SMALL($V$6:$V$50,6))</f>
      </c>
      <c r="AG3" s="17"/>
    </row>
    <row r="4" spans="1:33" ht="12" customHeight="1">
      <c r="A4" s="203" t="s">
        <v>15</v>
      </c>
      <c r="B4" s="194" t="s">
        <v>36</v>
      </c>
      <c r="C4" s="52" t="s">
        <v>22</v>
      </c>
      <c r="D4" s="52" t="s">
        <v>21</v>
      </c>
      <c r="E4" s="196" t="s">
        <v>26</v>
      </c>
      <c r="F4" s="190" t="s">
        <v>39</v>
      </c>
      <c r="G4" s="191"/>
      <c r="H4" s="191"/>
      <c r="I4" s="192"/>
      <c r="J4" s="190" t="s">
        <v>58</v>
      </c>
      <c r="K4" s="191"/>
      <c r="L4" s="191"/>
      <c r="M4" s="192"/>
      <c r="N4" s="190" t="s">
        <v>59</v>
      </c>
      <c r="O4" s="191"/>
      <c r="P4" s="191"/>
      <c r="Q4" s="192"/>
      <c r="R4" s="123" t="s">
        <v>29</v>
      </c>
      <c r="S4" s="56" t="s">
        <v>29</v>
      </c>
      <c r="T4" s="26"/>
      <c r="AG4" s="18"/>
    </row>
    <row r="5" spans="1:20" ht="13.5" customHeight="1" thickBot="1">
      <c r="A5" s="204"/>
      <c r="B5" s="195"/>
      <c r="C5" s="53" t="s">
        <v>24</v>
      </c>
      <c r="D5" s="53" t="s">
        <v>24</v>
      </c>
      <c r="E5" s="197"/>
      <c r="F5" s="54" t="s">
        <v>28</v>
      </c>
      <c r="G5" s="55" t="s">
        <v>29</v>
      </c>
      <c r="H5" s="137" t="s">
        <v>106</v>
      </c>
      <c r="I5" s="135" t="s">
        <v>107</v>
      </c>
      <c r="J5" s="54" t="s">
        <v>28</v>
      </c>
      <c r="K5" s="55" t="s">
        <v>29</v>
      </c>
      <c r="L5" s="137" t="s">
        <v>106</v>
      </c>
      <c r="M5" s="135" t="s">
        <v>107</v>
      </c>
      <c r="N5" s="54" t="s">
        <v>28</v>
      </c>
      <c r="O5" s="55" t="s">
        <v>29</v>
      </c>
      <c r="P5" s="137" t="s">
        <v>106</v>
      </c>
      <c r="Q5" s="136" t="s">
        <v>107</v>
      </c>
      <c r="R5" s="124"/>
      <c r="S5" s="93"/>
      <c r="T5" s="26">
        <f>COUNTA(C6:C50)</f>
        <v>0</v>
      </c>
    </row>
    <row r="6" spans="1:34" ht="14.25" customHeight="1">
      <c r="A6" s="85">
        <v>1</v>
      </c>
      <c r="B6" s="57"/>
      <c r="C6" s="74"/>
      <c r="D6" s="74"/>
      <c r="E6" s="75"/>
      <c r="F6" s="60"/>
      <c r="G6" s="61"/>
      <c r="H6" s="148"/>
      <c r="I6" s="149"/>
      <c r="J6" s="60"/>
      <c r="K6" s="61"/>
      <c r="L6" s="148"/>
      <c r="M6" s="149"/>
      <c r="N6" s="60"/>
      <c r="O6" s="61"/>
      <c r="P6" s="148"/>
      <c r="Q6" s="149"/>
      <c r="R6" s="125"/>
      <c r="S6" s="66"/>
      <c r="T6" s="14">
        <f>'所属データ'!$A$17</f>
        <v>100100</v>
      </c>
      <c r="U6" s="14">
        <f aca="true" t="shared" si="0" ref="U6:U50">IF(R6="","",T6*1000+20000+A6)</f>
      </c>
      <c r="V6" s="14">
        <f aca="true" t="shared" si="1" ref="V6:V50">IF(S6="","",T6*1000+20000+A6)</f>
      </c>
      <c r="AH6" s="41"/>
    </row>
    <row r="7" spans="1:24" ht="14.25" customHeight="1">
      <c r="A7" s="86">
        <v>2</v>
      </c>
      <c r="B7" s="59"/>
      <c r="C7" s="76"/>
      <c r="D7" s="76"/>
      <c r="E7" s="77"/>
      <c r="F7" s="62"/>
      <c r="G7" s="63"/>
      <c r="H7" s="150"/>
      <c r="I7" s="151"/>
      <c r="J7" s="62"/>
      <c r="K7" s="63"/>
      <c r="L7" s="150"/>
      <c r="M7" s="151"/>
      <c r="N7" s="62"/>
      <c r="O7" s="63"/>
      <c r="P7" s="150"/>
      <c r="Q7" s="151"/>
      <c r="R7" s="126"/>
      <c r="S7" s="67"/>
      <c r="T7" s="14">
        <f>'所属データ'!$A$17</f>
        <v>100100</v>
      </c>
      <c r="U7" s="14">
        <f t="shared" si="0"/>
      </c>
      <c r="V7" s="14">
        <f t="shared" si="1"/>
      </c>
      <c r="X7" s="41"/>
    </row>
    <row r="8" spans="1:34" ht="14.25" customHeight="1">
      <c r="A8" s="86">
        <v>3</v>
      </c>
      <c r="B8" s="59"/>
      <c r="C8" s="76"/>
      <c r="D8" s="76"/>
      <c r="E8" s="77"/>
      <c r="F8" s="62"/>
      <c r="G8" s="63"/>
      <c r="H8" s="150"/>
      <c r="I8" s="151"/>
      <c r="J8" s="62"/>
      <c r="K8" s="63"/>
      <c r="L8" s="150"/>
      <c r="M8" s="151"/>
      <c r="N8" s="62"/>
      <c r="O8" s="63"/>
      <c r="P8" s="150"/>
      <c r="Q8" s="151"/>
      <c r="R8" s="126"/>
      <c r="S8" s="67"/>
      <c r="T8" s="14">
        <f>'所属データ'!$A$17</f>
        <v>100100</v>
      </c>
      <c r="U8" s="14">
        <f t="shared" si="0"/>
      </c>
      <c r="V8" s="14">
        <f t="shared" si="1"/>
      </c>
      <c r="AH8" s="41"/>
    </row>
    <row r="9" spans="1:34" ht="14.25" customHeight="1">
      <c r="A9" s="86">
        <v>4</v>
      </c>
      <c r="B9" s="59"/>
      <c r="C9" s="76"/>
      <c r="D9" s="76"/>
      <c r="E9" s="77"/>
      <c r="F9" s="62"/>
      <c r="G9" s="63"/>
      <c r="H9" s="150"/>
      <c r="I9" s="151"/>
      <c r="J9" s="62"/>
      <c r="K9" s="63"/>
      <c r="L9" s="150"/>
      <c r="M9" s="151"/>
      <c r="N9" s="62"/>
      <c r="O9" s="63"/>
      <c r="P9" s="150"/>
      <c r="Q9" s="151"/>
      <c r="R9" s="126"/>
      <c r="S9" s="67"/>
      <c r="T9" s="14">
        <f>'所属データ'!$A$17</f>
        <v>100100</v>
      </c>
      <c r="U9" s="14">
        <f t="shared" si="0"/>
      </c>
      <c r="V9" s="14">
        <f t="shared" si="1"/>
      </c>
      <c r="AH9" s="41"/>
    </row>
    <row r="10" spans="1:34" ht="14.25" customHeight="1" thickBot="1">
      <c r="A10" s="87">
        <v>5</v>
      </c>
      <c r="B10" s="58"/>
      <c r="C10" s="78"/>
      <c r="D10" s="78"/>
      <c r="E10" s="79"/>
      <c r="F10" s="64"/>
      <c r="G10" s="65"/>
      <c r="H10" s="156"/>
      <c r="I10" s="157"/>
      <c r="J10" s="64"/>
      <c r="K10" s="65"/>
      <c r="L10" s="156"/>
      <c r="M10" s="157"/>
      <c r="N10" s="64"/>
      <c r="O10" s="65"/>
      <c r="P10" s="156"/>
      <c r="Q10" s="157"/>
      <c r="R10" s="127"/>
      <c r="S10" s="68"/>
      <c r="T10" s="14">
        <f>'所属データ'!$A$17</f>
        <v>100100</v>
      </c>
      <c r="U10" s="14">
        <f t="shared" si="0"/>
      </c>
      <c r="V10" s="14">
        <f t="shared" si="1"/>
      </c>
      <c r="AH10" s="41"/>
    </row>
    <row r="11" spans="1:34" ht="14.25" customHeight="1">
      <c r="A11" s="85">
        <v>6</v>
      </c>
      <c r="B11" s="57"/>
      <c r="C11" s="74"/>
      <c r="D11" s="74"/>
      <c r="E11" s="75"/>
      <c r="F11" s="60"/>
      <c r="G11" s="61"/>
      <c r="H11" s="152"/>
      <c r="I11" s="153"/>
      <c r="J11" s="154"/>
      <c r="K11" s="155"/>
      <c r="L11" s="152"/>
      <c r="M11" s="153"/>
      <c r="N11" s="154"/>
      <c r="O11" s="155"/>
      <c r="P11" s="152"/>
      <c r="Q11" s="153"/>
      <c r="R11" s="125"/>
      <c r="S11" s="66"/>
      <c r="T11" s="14">
        <f>'所属データ'!$A$17</f>
        <v>100100</v>
      </c>
      <c r="U11" s="14">
        <f t="shared" si="0"/>
      </c>
      <c r="V11" s="14">
        <f t="shared" si="1"/>
      </c>
      <c r="AH11" s="41"/>
    </row>
    <row r="12" spans="1:34" ht="14.25" customHeight="1">
      <c r="A12" s="86">
        <v>7</v>
      </c>
      <c r="B12" s="59"/>
      <c r="C12" s="76"/>
      <c r="D12" s="76"/>
      <c r="E12" s="77"/>
      <c r="F12" s="62"/>
      <c r="G12" s="63"/>
      <c r="H12" s="150"/>
      <c r="I12" s="151"/>
      <c r="J12" s="62"/>
      <c r="K12" s="63"/>
      <c r="L12" s="150"/>
      <c r="M12" s="151"/>
      <c r="N12" s="62"/>
      <c r="O12" s="63"/>
      <c r="P12" s="150"/>
      <c r="Q12" s="151"/>
      <c r="R12" s="126"/>
      <c r="S12" s="67"/>
      <c r="T12" s="14">
        <f>'所属データ'!$A$17</f>
        <v>100100</v>
      </c>
      <c r="U12" s="14">
        <f t="shared" si="0"/>
      </c>
      <c r="V12" s="14">
        <f t="shared" si="1"/>
      </c>
      <c r="AH12" s="41"/>
    </row>
    <row r="13" spans="1:34" ht="14.25" customHeight="1">
      <c r="A13" s="86">
        <v>8</v>
      </c>
      <c r="B13" s="59"/>
      <c r="C13" s="76"/>
      <c r="D13" s="76"/>
      <c r="E13" s="77"/>
      <c r="F13" s="62"/>
      <c r="G13" s="63"/>
      <c r="H13" s="150"/>
      <c r="I13" s="151"/>
      <c r="J13" s="62"/>
      <c r="K13" s="63"/>
      <c r="L13" s="150"/>
      <c r="M13" s="151"/>
      <c r="N13" s="62"/>
      <c r="O13" s="63"/>
      <c r="P13" s="150"/>
      <c r="Q13" s="151"/>
      <c r="R13" s="126"/>
      <c r="S13" s="67"/>
      <c r="T13" s="14">
        <f>'所属データ'!$A$17</f>
        <v>100100</v>
      </c>
      <c r="U13" s="14">
        <f t="shared" si="0"/>
      </c>
      <c r="V13" s="14">
        <f t="shared" si="1"/>
      </c>
      <c r="AH13" s="41"/>
    </row>
    <row r="14" spans="1:34" ht="14.25" customHeight="1">
      <c r="A14" s="86">
        <v>9</v>
      </c>
      <c r="B14" s="59"/>
      <c r="C14" s="76"/>
      <c r="D14" s="76"/>
      <c r="E14" s="77"/>
      <c r="F14" s="62"/>
      <c r="G14" s="63"/>
      <c r="H14" s="150"/>
      <c r="I14" s="151"/>
      <c r="J14" s="62"/>
      <c r="K14" s="63"/>
      <c r="L14" s="150"/>
      <c r="M14" s="151"/>
      <c r="N14" s="62"/>
      <c r="O14" s="63"/>
      <c r="P14" s="150"/>
      <c r="Q14" s="151"/>
      <c r="R14" s="126"/>
      <c r="S14" s="67"/>
      <c r="T14" s="14">
        <f>'所属データ'!$A$17</f>
        <v>100100</v>
      </c>
      <c r="U14" s="14">
        <f t="shared" si="0"/>
      </c>
      <c r="V14" s="14">
        <f t="shared" si="1"/>
      </c>
      <c r="AH14" s="41"/>
    </row>
    <row r="15" spans="1:34" ht="14.25" customHeight="1" thickBot="1">
      <c r="A15" s="87">
        <v>10</v>
      </c>
      <c r="B15" s="58"/>
      <c r="C15" s="78"/>
      <c r="D15" s="78"/>
      <c r="E15" s="79"/>
      <c r="F15" s="64"/>
      <c r="G15" s="65"/>
      <c r="H15" s="156"/>
      <c r="I15" s="157"/>
      <c r="J15" s="64"/>
      <c r="K15" s="65"/>
      <c r="L15" s="156"/>
      <c r="M15" s="157"/>
      <c r="N15" s="64"/>
      <c r="O15" s="65"/>
      <c r="P15" s="156"/>
      <c r="Q15" s="157"/>
      <c r="R15" s="127"/>
      <c r="S15" s="68"/>
      <c r="T15" s="14">
        <f>'所属データ'!$A$17</f>
        <v>100100</v>
      </c>
      <c r="U15" s="14">
        <f t="shared" si="0"/>
      </c>
      <c r="V15" s="14">
        <f t="shared" si="1"/>
      </c>
      <c r="AH15" s="41"/>
    </row>
    <row r="16" spans="1:34" ht="14.25" customHeight="1">
      <c r="A16" s="85">
        <v>11</v>
      </c>
      <c r="B16" s="57"/>
      <c r="C16" s="74"/>
      <c r="D16" s="74"/>
      <c r="E16" s="75"/>
      <c r="F16" s="60"/>
      <c r="G16" s="61"/>
      <c r="H16" s="150"/>
      <c r="I16" s="151"/>
      <c r="J16" s="60"/>
      <c r="K16" s="61"/>
      <c r="L16" s="150"/>
      <c r="M16" s="151"/>
      <c r="N16" s="60"/>
      <c r="O16" s="61"/>
      <c r="P16" s="150"/>
      <c r="Q16" s="151"/>
      <c r="R16" s="125"/>
      <c r="S16" s="66"/>
      <c r="T16" s="14">
        <f>'所属データ'!$A$17</f>
        <v>100100</v>
      </c>
      <c r="U16" s="14">
        <f t="shared" si="0"/>
      </c>
      <c r="V16" s="14">
        <f t="shared" si="1"/>
      </c>
      <c r="AH16" s="41"/>
    </row>
    <row r="17" spans="1:34" ht="14.25" customHeight="1">
      <c r="A17" s="86">
        <v>12</v>
      </c>
      <c r="B17" s="59"/>
      <c r="C17" s="76"/>
      <c r="D17" s="76"/>
      <c r="E17" s="77"/>
      <c r="F17" s="62"/>
      <c r="G17" s="63"/>
      <c r="H17" s="150"/>
      <c r="I17" s="151"/>
      <c r="J17" s="62"/>
      <c r="K17" s="63"/>
      <c r="L17" s="150"/>
      <c r="M17" s="151"/>
      <c r="N17" s="62"/>
      <c r="O17" s="63"/>
      <c r="P17" s="150"/>
      <c r="Q17" s="151"/>
      <c r="R17" s="126"/>
      <c r="S17" s="67"/>
      <c r="T17" s="14">
        <f>'所属データ'!$A$17</f>
        <v>100100</v>
      </c>
      <c r="U17" s="14">
        <f t="shared" si="0"/>
      </c>
      <c r="V17" s="14">
        <f t="shared" si="1"/>
      </c>
      <c r="AH17" s="41"/>
    </row>
    <row r="18" spans="1:34" ht="14.25" customHeight="1">
      <c r="A18" s="86">
        <v>13</v>
      </c>
      <c r="B18" s="59"/>
      <c r="C18" s="76"/>
      <c r="D18" s="76"/>
      <c r="E18" s="77"/>
      <c r="F18" s="62"/>
      <c r="G18" s="63"/>
      <c r="H18" s="150"/>
      <c r="I18" s="151"/>
      <c r="J18" s="62"/>
      <c r="K18" s="63"/>
      <c r="L18" s="150"/>
      <c r="M18" s="151"/>
      <c r="N18" s="62"/>
      <c r="O18" s="63"/>
      <c r="P18" s="150"/>
      <c r="Q18" s="151"/>
      <c r="R18" s="126"/>
      <c r="S18" s="67"/>
      <c r="T18" s="14">
        <f>'所属データ'!$A$17</f>
        <v>100100</v>
      </c>
      <c r="U18" s="14">
        <f t="shared" si="0"/>
      </c>
      <c r="V18" s="14">
        <f t="shared" si="1"/>
      </c>
      <c r="AH18" s="41"/>
    </row>
    <row r="19" spans="1:34" ht="14.25" customHeight="1">
      <c r="A19" s="86">
        <v>14</v>
      </c>
      <c r="B19" s="59"/>
      <c r="C19" s="76"/>
      <c r="D19" s="76"/>
      <c r="E19" s="77"/>
      <c r="F19" s="62"/>
      <c r="G19" s="63"/>
      <c r="H19" s="150"/>
      <c r="I19" s="151"/>
      <c r="J19" s="62"/>
      <c r="K19" s="63"/>
      <c r="L19" s="150"/>
      <c r="M19" s="151"/>
      <c r="N19" s="62"/>
      <c r="O19" s="63"/>
      <c r="P19" s="150"/>
      <c r="Q19" s="151"/>
      <c r="R19" s="126"/>
      <c r="S19" s="67"/>
      <c r="T19" s="14">
        <f>'所属データ'!$A$17</f>
        <v>100100</v>
      </c>
      <c r="U19" s="14">
        <f t="shared" si="0"/>
      </c>
      <c r="V19" s="14">
        <f t="shared" si="1"/>
      </c>
      <c r="AH19" s="41"/>
    </row>
    <row r="20" spans="1:34" ht="14.25" customHeight="1" thickBot="1">
      <c r="A20" s="87">
        <v>15</v>
      </c>
      <c r="B20" s="58"/>
      <c r="C20" s="78"/>
      <c r="D20" s="78"/>
      <c r="E20" s="79"/>
      <c r="F20" s="64"/>
      <c r="G20" s="65"/>
      <c r="H20" s="156"/>
      <c r="I20" s="157"/>
      <c r="J20" s="64"/>
      <c r="K20" s="65"/>
      <c r="L20" s="156"/>
      <c r="M20" s="157"/>
      <c r="N20" s="64"/>
      <c r="O20" s="65"/>
      <c r="P20" s="156"/>
      <c r="Q20" s="157"/>
      <c r="R20" s="127"/>
      <c r="S20" s="68"/>
      <c r="T20" s="14">
        <f>'所属データ'!$A$17</f>
        <v>100100</v>
      </c>
      <c r="U20" s="14">
        <f t="shared" si="0"/>
      </c>
      <c r="V20" s="14">
        <f t="shared" si="1"/>
      </c>
      <c r="AH20" s="41"/>
    </row>
    <row r="21" spans="1:34" ht="14.25" customHeight="1">
      <c r="A21" s="85">
        <v>16</v>
      </c>
      <c r="B21" s="57"/>
      <c r="C21" s="74"/>
      <c r="D21" s="74"/>
      <c r="E21" s="75"/>
      <c r="F21" s="60"/>
      <c r="G21" s="61"/>
      <c r="H21" s="150"/>
      <c r="I21" s="151"/>
      <c r="J21" s="60"/>
      <c r="K21" s="61"/>
      <c r="L21" s="150"/>
      <c r="M21" s="151"/>
      <c r="N21" s="60"/>
      <c r="O21" s="61"/>
      <c r="P21" s="150"/>
      <c r="Q21" s="151"/>
      <c r="R21" s="125"/>
      <c r="S21" s="66"/>
      <c r="T21" s="14">
        <f>'所属データ'!$A$17</f>
        <v>100100</v>
      </c>
      <c r="U21" s="14">
        <f t="shared" si="0"/>
      </c>
      <c r="V21" s="14">
        <f t="shared" si="1"/>
      </c>
      <c r="AH21" s="41"/>
    </row>
    <row r="22" spans="1:34" ht="14.25" customHeight="1">
      <c r="A22" s="86">
        <v>17</v>
      </c>
      <c r="B22" s="59"/>
      <c r="C22" s="76"/>
      <c r="D22" s="76"/>
      <c r="E22" s="77"/>
      <c r="F22" s="62"/>
      <c r="G22" s="63"/>
      <c r="H22" s="150"/>
      <c r="I22" s="151"/>
      <c r="J22" s="62"/>
      <c r="K22" s="63"/>
      <c r="L22" s="150"/>
      <c r="M22" s="151"/>
      <c r="N22" s="62"/>
      <c r="O22" s="63"/>
      <c r="P22" s="150"/>
      <c r="Q22" s="151"/>
      <c r="R22" s="126"/>
      <c r="S22" s="67"/>
      <c r="T22" s="14">
        <f>'所属データ'!$A$17</f>
        <v>100100</v>
      </c>
      <c r="U22" s="14">
        <f t="shared" si="0"/>
      </c>
      <c r="V22" s="14">
        <f t="shared" si="1"/>
      </c>
      <c r="AH22" s="41"/>
    </row>
    <row r="23" spans="1:34" ht="14.25" customHeight="1">
      <c r="A23" s="86">
        <v>18</v>
      </c>
      <c r="B23" s="59"/>
      <c r="C23" s="76"/>
      <c r="D23" s="76"/>
      <c r="E23" s="77"/>
      <c r="F23" s="62"/>
      <c r="G23" s="63"/>
      <c r="H23" s="150"/>
      <c r="I23" s="151"/>
      <c r="J23" s="62"/>
      <c r="K23" s="63"/>
      <c r="L23" s="150"/>
      <c r="M23" s="151"/>
      <c r="N23" s="62"/>
      <c r="O23" s="63"/>
      <c r="P23" s="150"/>
      <c r="Q23" s="151"/>
      <c r="R23" s="126"/>
      <c r="S23" s="67"/>
      <c r="T23" s="14">
        <f>'所属データ'!$A$17</f>
        <v>100100</v>
      </c>
      <c r="U23" s="14">
        <f t="shared" si="0"/>
      </c>
      <c r="V23" s="14">
        <f t="shared" si="1"/>
      </c>
      <c r="AH23" s="41"/>
    </row>
    <row r="24" spans="1:34" ht="14.25" customHeight="1">
      <c r="A24" s="86">
        <v>19</v>
      </c>
      <c r="B24" s="59"/>
      <c r="C24" s="76"/>
      <c r="D24" s="76"/>
      <c r="E24" s="77"/>
      <c r="F24" s="62"/>
      <c r="G24" s="63"/>
      <c r="H24" s="150"/>
      <c r="I24" s="151"/>
      <c r="J24" s="62"/>
      <c r="K24" s="63"/>
      <c r="L24" s="150"/>
      <c r="M24" s="151"/>
      <c r="N24" s="62"/>
      <c r="O24" s="63"/>
      <c r="P24" s="150"/>
      <c r="Q24" s="151"/>
      <c r="R24" s="126"/>
      <c r="S24" s="67"/>
      <c r="T24" s="14">
        <f>'所属データ'!$A$17</f>
        <v>100100</v>
      </c>
      <c r="U24" s="14">
        <f t="shared" si="0"/>
      </c>
      <c r="V24" s="14">
        <f t="shared" si="1"/>
      </c>
      <c r="AH24" s="41"/>
    </row>
    <row r="25" spans="1:34" ht="14.25" customHeight="1" thickBot="1">
      <c r="A25" s="87">
        <v>20</v>
      </c>
      <c r="B25" s="58"/>
      <c r="C25" s="78"/>
      <c r="D25" s="78"/>
      <c r="E25" s="79"/>
      <c r="F25" s="64"/>
      <c r="G25" s="65"/>
      <c r="H25" s="156"/>
      <c r="I25" s="157"/>
      <c r="J25" s="64"/>
      <c r="K25" s="65"/>
      <c r="L25" s="156"/>
      <c r="M25" s="157"/>
      <c r="N25" s="64"/>
      <c r="O25" s="65"/>
      <c r="P25" s="156"/>
      <c r="Q25" s="157"/>
      <c r="R25" s="127"/>
      <c r="S25" s="68"/>
      <c r="T25" s="14">
        <f>'所属データ'!$A$17</f>
        <v>100100</v>
      </c>
      <c r="U25" s="14">
        <f t="shared" si="0"/>
      </c>
      <c r="V25" s="14">
        <f t="shared" si="1"/>
      </c>
      <c r="AH25" s="41"/>
    </row>
    <row r="26" spans="1:34" ht="14.25" customHeight="1">
      <c r="A26" s="85">
        <v>21</v>
      </c>
      <c r="B26" s="57"/>
      <c r="C26" s="74"/>
      <c r="D26" s="74"/>
      <c r="E26" s="75"/>
      <c r="F26" s="60"/>
      <c r="G26" s="61"/>
      <c r="H26" s="150"/>
      <c r="I26" s="151"/>
      <c r="J26" s="60"/>
      <c r="K26" s="61"/>
      <c r="L26" s="150"/>
      <c r="M26" s="151"/>
      <c r="N26" s="60"/>
      <c r="O26" s="61"/>
      <c r="P26" s="150"/>
      <c r="Q26" s="151"/>
      <c r="R26" s="125"/>
      <c r="S26" s="66"/>
      <c r="T26" s="14">
        <f>'所属データ'!$A$17</f>
        <v>100100</v>
      </c>
      <c r="U26" s="14">
        <f t="shared" si="0"/>
      </c>
      <c r="V26" s="14">
        <f t="shared" si="1"/>
      </c>
      <c r="AH26" s="41"/>
    </row>
    <row r="27" spans="1:34" ht="14.25" customHeight="1">
      <c r="A27" s="86">
        <v>22</v>
      </c>
      <c r="B27" s="59"/>
      <c r="C27" s="76"/>
      <c r="D27" s="76"/>
      <c r="E27" s="77"/>
      <c r="F27" s="62"/>
      <c r="G27" s="63"/>
      <c r="H27" s="150"/>
      <c r="I27" s="151"/>
      <c r="J27" s="62"/>
      <c r="K27" s="63"/>
      <c r="L27" s="150"/>
      <c r="M27" s="151"/>
      <c r="N27" s="62"/>
      <c r="O27" s="63"/>
      <c r="P27" s="150"/>
      <c r="Q27" s="151"/>
      <c r="R27" s="126"/>
      <c r="S27" s="67"/>
      <c r="T27" s="14">
        <f>'所属データ'!$A$17</f>
        <v>100100</v>
      </c>
      <c r="U27" s="14">
        <f t="shared" si="0"/>
      </c>
      <c r="V27" s="14">
        <f t="shared" si="1"/>
      </c>
      <c r="AH27" s="41"/>
    </row>
    <row r="28" spans="1:34" ht="14.25" customHeight="1">
      <c r="A28" s="86">
        <v>23</v>
      </c>
      <c r="B28" s="59"/>
      <c r="C28" s="76"/>
      <c r="D28" s="76"/>
      <c r="E28" s="77"/>
      <c r="F28" s="62"/>
      <c r="G28" s="63"/>
      <c r="H28" s="150"/>
      <c r="I28" s="151"/>
      <c r="J28" s="62"/>
      <c r="K28" s="63"/>
      <c r="L28" s="150"/>
      <c r="M28" s="151"/>
      <c r="N28" s="62"/>
      <c r="O28" s="63"/>
      <c r="P28" s="150"/>
      <c r="Q28" s="151"/>
      <c r="R28" s="126"/>
      <c r="S28" s="67"/>
      <c r="T28" s="14">
        <f>'所属データ'!$A$17</f>
        <v>100100</v>
      </c>
      <c r="U28" s="14">
        <f t="shared" si="0"/>
      </c>
      <c r="V28" s="14">
        <f t="shared" si="1"/>
      </c>
      <c r="AH28" s="41"/>
    </row>
    <row r="29" spans="1:34" ht="14.25" customHeight="1">
      <c r="A29" s="86">
        <v>24</v>
      </c>
      <c r="B29" s="59"/>
      <c r="C29" s="76"/>
      <c r="D29" s="76"/>
      <c r="E29" s="77"/>
      <c r="F29" s="62"/>
      <c r="G29" s="63"/>
      <c r="H29" s="150"/>
      <c r="I29" s="151"/>
      <c r="J29" s="62"/>
      <c r="K29" s="63"/>
      <c r="L29" s="150"/>
      <c r="M29" s="151"/>
      <c r="N29" s="62"/>
      <c r="O29" s="63"/>
      <c r="P29" s="150"/>
      <c r="Q29" s="151"/>
      <c r="R29" s="126"/>
      <c r="S29" s="67"/>
      <c r="T29" s="14">
        <f>'所属データ'!$A$17</f>
        <v>100100</v>
      </c>
      <c r="U29" s="14">
        <f t="shared" si="0"/>
      </c>
      <c r="V29" s="14">
        <f t="shared" si="1"/>
      </c>
      <c r="AH29" s="41"/>
    </row>
    <row r="30" spans="1:34" ht="14.25" customHeight="1" thickBot="1">
      <c r="A30" s="87">
        <v>25</v>
      </c>
      <c r="B30" s="58"/>
      <c r="C30" s="78"/>
      <c r="D30" s="78"/>
      <c r="E30" s="79"/>
      <c r="F30" s="64"/>
      <c r="G30" s="65"/>
      <c r="H30" s="156"/>
      <c r="I30" s="157"/>
      <c r="J30" s="64"/>
      <c r="K30" s="65"/>
      <c r="L30" s="156"/>
      <c r="M30" s="157"/>
      <c r="N30" s="64"/>
      <c r="O30" s="65"/>
      <c r="P30" s="156"/>
      <c r="Q30" s="157"/>
      <c r="R30" s="127"/>
      <c r="S30" s="68"/>
      <c r="T30" s="14">
        <f>'所属データ'!$A$17</f>
        <v>100100</v>
      </c>
      <c r="U30" s="14">
        <f t="shared" si="0"/>
      </c>
      <c r="V30" s="14">
        <f t="shared" si="1"/>
      </c>
      <c r="AH30" s="41"/>
    </row>
    <row r="31" spans="1:34" ht="14.25" customHeight="1">
      <c r="A31" s="85">
        <v>26</v>
      </c>
      <c r="B31" s="57"/>
      <c r="C31" s="74"/>
      <c r="D31" s="74"/>
      <c r="E31" s="75"/>
      <c r="F31" s="60"/>
      <c r="G31" s="61"/>
      <c r="H31" s="150"/>
      <c r="I31" s="151"/>
      <c r="J31" s="60"/>
      <c r="K31" s="61"/>
      <c r="L31" s="150"/>
      <c r="M31" s="151"/>
      <c r="N31" s="60"/>
      <c r="O31" s="61"/>
      <c r="P31" s="150"/>
      <c r="Q31" s="151"/>
      <c r="R31" s="125"/>
      <c r="S31" s="66"/>
      <c r="T31" s="14">
        <f>'所属データ'!$A$17</f>
        <v>100100</v>
      </c>
      <c r="U31" s="14">
        <f t="shared" si="0"/>
      </c>
      <c r="V31" s="14">
        <f t="shared" si="1"/>
      </c>
      <c r="AH31" s="41"/>
    </row>
    <row r="32" spans="1:34" ht="14.25" customHeight="1">
      <c r="A32" s="86">
        <v>27</v>
      </c>
      <c r="B32" s="59"/>
      <c r="C32" s="76"/>
      <c r="D32" s="76"/>
      <c r="E32" s="77"/>
      <c r="F32" s="62"/>
      <c r="G32" s="63"/>
      <c r="H32" s="150"/>
      <c r="I32" s="151"/>
      <c r="J32" s="62"/>
      <c r="K32" s="63"/>
      <c r="L32" s="150"/>
      <c r="M32" s="151"/>
      <c r="N32" s="62"/>
      <c r="O32" s="63"/>
      <c r="P32" s="150"/>
      <c r="Q32" s="151"/>
      <c r="R32" s="126"/>
      <c r="S32" s="67"/>
      <c r="T32" s="14">
        <f>'所属データ'!$A$17</f>
        <v>100100</v>
      </c>
      <c r="U32" s="14">
        <f t="shared" si="0"/>
      </c>
      <c r="V32" s="14">
        <f t="shared" si="1"/>
      </c>
      <c r="AH32" s="41"/>
    </row>
    <row r="33" spans="1:34" ht="14.25" customHeight="1">
      <c r="A33" s="86">
        <v>28</v>
      </c>
      <c r="B33" s="59"/>
      <c r="C33" s="76"/>
      <c r="D33" s="76"/>
      <c r="E33" s="77"/>
      <c r="F33" s="62"/>
      <c r="G33" s="63"/>
      <c r="H33" s="150"/>
      <c r="I33" s="151"/>
      <c r="J33" s="62"/>
      <c r="K33" s="63"/>
      <c r="L33" s="150"/>
      <c r="M33" s="151"/>
      <c r="N33" s="62"/>
      <c r="O33" s="63"/>
      <c r="P33" s="150"/>
      <c r="Q33" s="151"/>
      <c r="R33" s="126"/>
      <c r="S33" s="67"/>
      <c r="T33" s="14">
        <f>'所属データ'!$A$17</f>
        <v>100100</v>
      </c>
      <c r="U33" s="14">
        <f t="shared" si="0"/>
      </c>
      <c r="V33" s="14">
        <f t="shared" si="1"/>
      </c>
      <c r="AH33" s="41"/>
    </row>
    <row r="34" spans="1:34" ht="14.25" customHeight="1">
      <c r="A34" s="86">
        <v>29</v>
      </c>
      <c r="B34" s="59"/>
      <c r="C34" s="76"/>
      <c r="D34" s="76"/>
      <c r="E34" s="77"/>
      <c r="F34" s="62"/>
      <c r="G34" s="63"/>
      <c r="H34" s="150"/>
      <c r="I34" s="151"/>
      <c r="J34" s="62"/>
      <c r="K34" s="63"/>
      <c r="L34" s="150"/>
      <c r="M34" s="151"/>
      <c r="N34" s="62"/>
      <c r="O34" s="63"/>
      <c r="P34" s="150"/>
      <c r="Q34" s="151"/>
      <c r="R34" s="126"/>
      <c r="S34" s="67"/>
      <c r="T34" s="14">
        <f>'所属データ'!$A$17</f>
        <v>100100</v>
      </c>
      <c r="U34" s="14">
        <f t="shared" si="0"/>
      </c>
      <c r="V34" s="14">
        <f t="shared" si="1"/>
      </c>
      <c r="AH34" s="41"/>
    </row>
    <row r="35" spans="1:34" ht="14.25" customHeight="1" thickBot="1">
      <c r="A35" s="87">
        <v>30</v>
      </c>
      <c r="B35" s="58"/>
      <c r="C35" s="78"/>
      <c r="D35" s="78"/>
      <c r="E35" s="79"/>
      <c r="F35" s="64"/>
      <c r="G35" s="65"/>
      <c r="H35" s="156"/>
      <c r="I35" s="157"/>
      <c r="J35" s="64"/>
      <c r="K35" s="65"/>
      <c r="L35" s="156"/>
      <c r="M35" s="157"/>
      <c r="N35" s="64"/>
      <c r="O35" s="65"/>
      <c r="P35" s="156"/>
      <c r="Q35" s="157"/>
      <c r="R35" s="127"/>
      <c r="S35" s="68"/>
      <c r="T35" s="14">
        <f>'所属データ'!$A$17</f>
        <v>100100</v>
      </c>
      <c r="U35" s="14">
        <f t="shared" si="0"/>
      </c>
      <c r="V35" s="14">
        <f t="shared" si="1"/>
      </c>
      <c r="AH35" s="41"/>
    </row>
    <row r="36" spans="1:34" ht="14.25" customHeight="1">
      <c r="A36" s="85">
        <v>31</v>
      </c>
      <c r="B36" s="57"/>
      <c r="C36" s="74"/>
      <c r="D36" s="74"/>
      <c r="E36" s="75"/>
      <c r="F36" s="60"/>
      <c r="G36" s="61"/>
      <c r="H36" s="150"/>
      <c r="I36" s="151"/>
      <c r="J36" s="60"/>
      <c r="K36" s="61"/>
      <c r="L36" s="150"/>
      <c r="M36" s="151"/>
      <c r="N36" s="60"/>
      <c r="O36" s="61"/>
      <c r="P36" s="150"/>
      <c r="Q36" s="151"/>
      <c r="R36" s="125"/>
      <c r="S36" s="66"/>
      <c r="T36" s="14">
        <f>'所属データ'!$A$17</f>
        <v>100100</v>
      </c>
      <c r="U36" s="14">
        <f t="shared" si="0"/>
      </c>
      <c r="V36" s="14">
        <f t="shared" si="1"/>
      </c>
      <c r="AH36" s="41"/>
    </row>
    <row r="37" spans="1:34" ht="14.25" customHeight="1">
      <c r="A37" s="86">
        <v>32</v>
      </c>
      <c r="B37" s="59"/>
      <c r="C37" s="76"/>
      <c r="D37" s="76"/>
      <c r="E37" s="77"/>
      <c r="F37" s="62"/>
      <c r="G37" s="63"/>
      <c r="H37" s="150"/>
      <c r="I37" s="151"/>
      <c r="J37" s="62"/>
      <c r="K37" s="63"/>
      <c r="L37" s="150"/>
      <c r="M37" s="151"/>
      <c r="N37" s="62"/>
      <c r="O37" s="63"/>
      <c r="P37" s="150"/>
      <c r="Q37" s="151"/>
      <c r="R37" s="126"/>
      <c r="S37" s="67"/>
      <c r="T37" s="14">
        <f>'所属データ'!$A$17</f>
        <v>100100</v>
      </c>
      <c r="U37" s="14">
        <f t="shared" si="0"/>
      </c>
      <c r="V37" s="14">
        <f t="shared" si="1"/>
      </c>
      <c r="AH37" s="41"/>
    </row>
    <row r="38" spans="1:34" ht="14.25" customHeight="1">
      <c r="A38" s="86">
        <v>33</v>
      </c>
      <c r="B38" s="59"/>
      <c r="C38" s="76"/>
      <c r="D38" s="76"/>
      <c r="E38" s="77"/>
      <c r="F38" s="62"/>
      <c r="G38" s="63"/>
      <c r="H38" s="150"/>
      <c r="I38" s="151"/>
      <c r="J38" s="62"/>
      <c r="K38" s="63"/>
      <c r="L38" s="150"/>
      <c r="M38" s="151"/>
      <c r="N38" s="62"/>
      <c r="O38" s="63"/>
      <c r="P38" s="150"/>
      <c r="Q38" s="151"/>
      <c r="R38" s="126"/>
      <c r="S38" s="67"/>
      <c r="T38" s="14">
        <f>'所属データ'!$A$17</f>
        <v>100100</v>
      </c>
      <c r="U38" s="14">
        <f t="shared" si="0"/>
      </c>
      <c r="V38" s="14">
        <f t="shared" si="1"/>
      </c>
      <c r="AH38" s="41"/>
    </row>
    <row r="39" spans="1:34" ht="14.25" customHeight="1">
      <c r="A39" s="86">
        <v>34</v>
      </c>
      <c r="B39" s="59"/>
      <c r="C39" s="76"/>
      <c r="D39" s="76"/>
      <c r="E39" s="77"/>
      <c r="F39" s="62"/>
      <c r="G39" s="63"/>
      <c r="H39" s="150"/>
      <c r="I39" s="151"/>
      <c r="J39" s="62"/>
      <c r="K39" s="63"/>
      <c r="L39" s="150"/>
      <c r="M39" s="151"/>
      <c r="N39" s="62"/>
      <c r="O39" s="63"/>
      <c r="P39" s="150"/>
      <c r="Q39" s="151"/>
      <c r="R39" s="126"/>
      <c r="S39" s="67"/>
      <c r="T39" s="14">
        <f>'所属データ'!$A$17</f>
        <v>100100</v>
      </c>
      <c r="U39" s="14">
        <f t="shared" si="0"/>
      </c>
      <c r="V39" s="14">
        <f t="shared" si="1"/>
      </c>
      <c r="AH39" s="41"/>
    </row>
    <row r="40" spans="1:34" ht="14.25" customHeight="1" thickBot="1">
      <c r="A40" s="87">
        <v>35</v>
      </c>
      <c r="B40" s="58"/>
      <c r="C40" s="78"/>
      <c r="D40" s="78"/>
      <c r="E40" s="79"/>
      <c r="F40" s="64"/>
      <c r="G40" s="65"/>
      <c r="H40" s="156"/>
      <c r="I40" s="157"/>
      <c r="J40" s="64"/>
      <c r="K40" s="65"/>
      <c r="L40" s="156"/>
      <c r="M40" s="157"/>
      <c r="N40" s="64"/>
      <c r="O40" s="65"/>
      <c r="P40" s="156"/>
      <c r="Q40" s="157"/>
      <c r="R40" s="127"/>
      <c r="S40" s="68"/>
      <c r="T40" s="14">
        <f>'所属データ'!$A$17</f>
        <v>100100</v>
      </c>
      <c r="U40" s="14">
        <f t="shared" si="0"/>
      </c>
      <c r="V40" s="14">
        <f t="shared" si="1"/>
      </c>
      <c r="AH40" s="41"/>
    </row>
    <row r="41" spans="1:34" ht="14.25" customHeight="1">
      <c r="A41" s="85">
        <v>36</v>
      </c>
      <c r="B41" s="57"/>
      <c r="C41" s="74"/>
      <c r="D41" s="74"/>
      <c r="E41" s="75"/>
      <c r="F41" s="60"/>
      <c r="G41" s="61"/>
      <c r="H41" s="150"/>
      <c r="I41" s="151"/>
      <c r="J41" s="60"/>
      <c r="K41" s="61"/>
      <c r="L41" s="150"/>
      <c r="M41" s="151"/>
      <c r="N41" s="60"/>
      <c r="O41" s="61"/>
      <c r="P41" s="150"/>
      <c r="Q41" s="151"/>
      <c r="R41" s="125"/>
      <c r="S41" s="66"/>
      <c r="T41" s="14">
        <f>'所属データ'!$A$17</f>
        <v>100100</v>
      </c>
      <c r="U41" s="14">
        <f t="shared" si="0"/>
      </c>
      <c r="V41" s="14">
        <f t="shared" si="1"/>
      </c>
      <c r="AH41" s="41"/>
    </row>
    <row r="42" spans="1:34" ht="14.25" customHeight="1">
      <c r="A42" s="86">
        <v>37</v>
      </c>
      <c r="B42" s="59"/>
      <c r="C42" s="76"/>
      <c r="D42" s="76"/>
      <c r="E42" s="77"/>
      <c r="F42" s="62"/>
      <c r="G42" s="63"/>
      <c r="H42" s="150"/>
      <c r="I42" s="151"/>
      <c r="J42" s="62"/>
      <c r="K42" s="63"/>
      <c r="L42" s="150"/>
      <c r="M42" s="151"/>
      <c r="N42" s="62"/>
      <c r="O42" s="63"/>
      <c r="P42" s="150"/>
      <c r="Q42" s="151"/>
      <c r="R42" s="126"/>
      <c r="S42" s="67"/>
      <c r="T42" s="14">
        <f>'所属データ'!$A$17</f>
        <v>100100</v>
      </c>
      <c r="U42" s="14">
        <f t="shared" si="0"/>
      </c>
      <c r="V42" s="14">
        <f t="shared" si="1"/>
      </c>
      <c r="AH42" s="41"/>
    </row>
    <row r="43" spans="1:34" ht="14.25" customHeight="1">
      <c r="A43" s="86">
        <v>38</v>
      </c>
      <c r="B43" s="59"/>
      <c r="C43" s="76"/>
      <c r="D43" s="76"/>
      <c r="E43" s="77"/>
      <c r="F43" s="62"/>
      <c r="G43" s="63"/>
      <c r="H43" s="150"/>
      <c r="I43" s="151"/>
      <c r="J43" s="62"/>
      <c r="K43" s="63"/>
      <c r="L43" s="150"/>
      <c r="M43" s="151"/>
      <c r="N43" s="62"/>
      <c r="O43" s="63"/>
      <c r="P43" s="150"/>
      <c r="Q43" s="151"/>
      <c r="R43" s="126"/>
      <c r="S43" s="67"/>
      <c r="T43" s="14">
        <f>'所属データ'!$A$17</f>
        <v>100100</v>
      </c>
      <c r="U43" s="14">
        <f t="shared" si="0"/>
      </c>
      <c r="V43" s="14">
        <f t="shared" si="1"/>
      </c>
      <c r="AH43" s="41"/>
    </row>
    <row r="44" spans="1:34" ht="14.25" customHeight="1">
      <c r="A44" s="86">
        <v>39</v>
      </c>
      <c r="B44" s="59"/>
      <c r="C44" s="76"/>
      <c r="D44" s="76"/>
      <c r="E44" s="77"/>
      <c r="F44" s="62"/>
      <c r="G44" s="63"/>
      <c r="H44" s="150"/>
      <c r="I44" s="151"/>
      <c r="J44" s="62"/>
      <c r="K44" s="63"/>
      <c r="L44" s="150"/>
      <c r="M44" s="151"/>
      <c r="N44" s="62"/>
      <c r="O44" s="63"/>
      <c r="P44" s="150"/>
      <c r="Q44" s="151"/>
      <c r="R44" s="126"/>
      <c r="S44" s="67"/>
      <c r="T44" s="14">
        <f>'所属データ'!$A$17</f>
        <v>100100</v>
      </c>
      <c r="U44" s="14">
        <f t="shared" si="0"/>
      </c>
      <c r="V44" s="14">
        <f t="shared" si="1"/>
      </c>
      <c r="AH44" s="41"/>
    </row>
    <row r="45" spans="1:34" ht="14.25" customHeight="1" thickBot="1">
      <c r="A45" s="87">
        <v>40</v>
      </c>
      <c r="B45" s="58"/>
      <c r="C45" s="78"/>
      <c r="D45" s="78"/>
      <c r="E45" s="79"/>
      <c r="F45" s="64"/>
      <c r="G45" s="65"/>
      <c r="H45" s="156"/>
      <c r="I45" s="157"/>
      <c r="J45" s="64"/>
      <c r="K45" s="65"/>
      <c r="L45" s="156"/>
      <c r="M45" s="157"/>
      <c r="N45" s="64"/>
      <c r="O45" s="65"/>
      <c r="P45" s="156"/>
      <c r="Q45" s="157"/>
      <c r="R45" s="127"/>
      <c r="S45" s="68"/>
      <c r="T45" s="14">
        <f>'所属データ'!$A$17</f>
        <v>100100</v>
      </c>
      <c r="U45" s="14">
        <f t="shared" si="0"/>
      </c>
      <c r="V45" s="14">
        <f t="shared" si="1"/>
      </c>
      <c r="AH45" s="41"/>
    </row>
    <row r="46" spans="1:34" ht="14.25" customHeight="1">
      <c r="A46" s="85">
        <v>41</v>
      </c>
      <c r="B46" s="57"/>
      <c r="C46" s="74"/>
      <c r="D46" s="74"/>
      <c r="E46" s="75"/>
      <c r="F46" s="60"/>
      <c r="G46" s="61"/>
      <c r="H46" s="150"/>
      <c r="I46" s="151"/>
      <c r="J46" s="60"/>
      <c r="K46" s="61"/>
      <c r="L46" s="150"/>
      <c r="M46" s="151"/>
      <c r="N46" s="60"/>
      <c r="O46" s="61"/>
      <c r="P46" s="150"/>
      <c r="Q46" s="151"/>
      <c r="R46" s="125"/>
      <c r="S46" s="66"/>
      <c r="T46" s="14">
        <f>'所属データ'!$A$17</f>
        <v>100100</v>
      </c>
      <c r="U46" s="14">
        <f t="shared" si="0"/>
      </c>
      <c r="V46" s="14">
        <f t="shared" si="1"/>
      </c>
      <c r="AH46" s="41"/>
    </row>
    <row r="47" spans="1:34" ht="14.25" customHeight="1">
      <c r="A47" s="86">
        <v>42</v>
      </c>
      <c r="B47" s="59"/>
      <c r="C47" s="76"/>
      <c r="D47" s="76"/>
      <c r="E47" s="77"/>
      <c r="F47" s="62"/>
      <c r="G47" s="63"/>
      <c r="H47" s="150"/>
      <c r="I47" s="151"/>
      <c r="J47" s="62"/>
      <c r="K47" s="63"/>
      <c r="L47" s="150"/>
      <c r="M47" s="151"/>
      <c r="N47" s="62"/>
      <c r="O47" s="63"/>
      <c r="P47" s="150"/>
      <c r="Q47" s="151"/>
      <c r="R47" s="126"/>
      <c r="S47" s="67"/>
      <c r="T47" s="14">
        <f>'所属データ'!$A$17</f>
        <v>100100</v>
      </c>
      <c r="U47" s="14">
        <f t="shared" si="0"/>
      </c>
      <c r="V47" s="14">
        <f t="shared" si="1"/>
      </c>
      <c r="AH47" s="41"/>
    </row>
    <row r="48" spans="1:34" ht="14.25" customHeight="1">
      <c r="A48" s="86">
        <v>43</v>
      </c>
      <c r="B48" s="59"/>
      <c r="C48" s="76"/>
      <c r="D48" s="76"/>
      <c r="E48" s="77"/>
      <c r="F48" s="62"/>
      <c r="G48" s="63"/>
      <c r="H48" s="150"/>
      <c r="I48" s="151"/>
      <c r="J48" s="62"/>
      <c r="K48" s="63"/>
      <c r="L48" s="150"/>
      <c r="M48" s="151"/>
      <c r="N48" s="62"/>
      <c r="O48" s="63"/>
      <c r="P48" s="150"/>
      <c r="Q48" s="151"/>
      <c r="R48" s="126"/>
      <c r="S48" s="67"/>
      <c r="T48" s="14">
        <f>'所属データ'!$A$17</f>
        <v>100100</v>
      </c>
      <c r="U48" s="14">
        <f t="shared" si="0"/>
      </c>
      <c r="V48" s="14">
        <f t="shared" si="1"/>
      </c>
      <c r="AH48" s="41"/>
    </row>
    <row r="49" spans="1:34" ht="14.25" customHeight="1">
      <c r="A49" s="86">
        <v>44</v>
      </c>
      <c r="B49" s="59"/>
      <c r="C49" s="76"/>
      <c r="D49" s="76"/>
      <c r="E49" s="77"/>
      <c r="F49" s="62"/>
      <c r="G49" s="63"/>
      <c r="H49" s="150"/>
      <c r="I49" s="151"/>
      <c r="J49" s="62"/>
      <c r="K49" s="63"/>
      <c r="L49" s="150"/>
      <c r="M49" s="151"/>
      <c r="N49" s="62"/>
      <c r="O49" s="63"/>
      <c r="P49" s="150"/>
      <c r="Q49" s="151"/>
      <c r="R49" s="126"/>
      <c r="S49" s="67"/>
      <c r="T49" s="14">
        <f>'所属データ'!$A$17</f>
        <v>100100</v>
      </c>
      <c r="U49" s="14">
        <f t="shared" si="0"/>
      </c>
      <c r="V49" s="14">
        <f t="shared" si="1"/>
      </c>
      <c r="AH49" s="41"/>
    </row>
    <row r="50" spans="1:34" ht="14.25" customHeight="1" thickBot="1">
      <c r="A50" s="87">
        <v>45</v>
      </c>
      <c r="B50" s="58"/>
      <c r="C50" s="78"/>
      <c r="D50" s="78"/>
      <c r="E50" s="79"/>
      <c r="F50" s="64"/>
      <c r="G50" s="65"/>
      <c r="H50" s="156"/>
      <c r="I50" s="157"/>
      <c r="J50" s="64"/>
      <c r="K50" s="65"/>
      <c r="L50" s="156"/>
      <c r="M50" s="157"/>
      <c r="N50" s="64"/>
      <c r="O50" s="65"/>
      <c r="P50" s="156"/>
      <c r="Q50" s="157"/>
      <c r="R50" s="127"/>
      <c r="S50" s="68"/>
      <c r="T50" s="14">
        <f>'所属データ'!$A$17</f>
        <v>100100</v>
      </c>
      <c r="U50" s="14">
        <f t="shared" si="0"/>
      </c>
      <c r="V50" s="14">
        <f t="shared" si="1"/>
      </c>
      <c r="AH50" s="41"/>
    </row>
    <row r="53" ht="13.5" hidden="1">
      <c r="B53" s="14" t="s">
        <v>40</v>
      </c>
    </row>
    <row r="54" spans="2:5" ht="13.5" hidden="1">
      <c r="B54" s="14" t="s">
        <v>37</v>
      </c>
      <c r="E54" s="26"/>
    </row>
    <row r="55" spans="2:4" ht="13.5" hidden="1">
      <c r="B55" s="158" t="s">
        <v>61</v>
      </c>
      <c r="D55" s="16"/>
    </row>
    <row r="56" spans="2:4" ht="13.5" hidden="1">
      <c r="B56" s="158" t="s">
        <v>102</v>
      </c>
      <c r="C56" s="16"/>
      <c r="D56" s="16"/>
    </row>
    <row r="57" spans="2:4" ht="13.5" hidden="1">
      <c r="B57" s="158" t="s">
        <v>100</v>
      </c>
      <c r="D57" s="16"/>
    </row>
    <row r="58" spans="2:4" ht="13.5" hidden="1">
      <c r="B58" s="158" t="s">
        <v>62</v>
      </c>
      <c r="D58" s="16"/>
    </row>
    <row r="59" spans="2:4" ht="13.5" hidden="1">
      <c r="B59" s="158" t="s">
        <v>63</v>
      </c>
      <c r="D59" s="16"/>
    </row>
    <row r="60" spans="2:4" ht="13.5" hidden="1">
      <c r="B60" s="158" t="s">
        <v>64</v>
      </c>
      <c r="D60" s="16"/>
    </row>
    <row r="61" spans="2:4" ht="13.5" hidden="1">
      <c r="B61" s="158" t="s">
        <v>65</v>
      </c>
      <c r="D61" s="16"/>
    </row>
    <row r="62" spans="2:4" ht="13.5" hidden="1">
      <c r="B62" s="158" t="s">
        <v>115</v>
      </c>
      <c r="D62" s="16"/>
    </row>
    <row r="63" spans="2:4" ht="13.5" hidden="1">
      <c r="B63" s="158" t="s">
        <v>79</v>
      </c>
      <c r="D63" s="16"/>
    </row>
    <row r="64" spans="2:4" ht="13.5" hidden="1">
      <c r="B64" s="158" t="s">
        <v>66</v>
      </c>
      <c r="D64" s="16"/>
    </row>
    <row r="65" spans="2:4" ht="13.5" hidden="1">
      <c r="B65" s="158" t="s">
        <v>80</v>
      </c>
      <c r="D65" s="16"/>
    </row>
    <row r="66" spans="2:4" ht="13.5" hidden="1">
      <c r="B66" s="158" t="s">
        <v>114</v>
      </c>
      <c r="D66" s="16"/>
    </row>
    <row r="67" spans="2:4" ht="13.5" hidden="1">
      <c r="B67" s="158" t="s">
        <v>104</v>
      </c>
      <c r="D67" s="16"/>
    </row>
    <row r="68" spans="2:4" ht="13.5" hidden="1">
      <c r="B68" s="158" t="s">
        <v>81</v>
      </c>
      <c r="D68" s="16"/>
    </row>
    <row r="69" spans="2:4" ht="13.5" hidden="1">
      <c r="B69" s="158" t="s">
        <v>97</v>
      </c>
      <c r="D69" s="16"/>
    </row>
    <row r="70" spans="2:4" ht="13.5" hidden="1">
      <c r="B70" s="158" t="s">
        <v>71</v>
      </c>
      <c r="C70" s="16"/>
      <c r="D70" s="16"/>
    </row>
    <row r="71" spans="2:4" ht="13.5" hidden="1">
      <c r="B71" s="158" t="s">
        <v>72</v>
      </c>
      <c r="D71" s="16"/>
    </row>
    <row r="72" spans="2:4" ht="13.5" hidden="1">
      <c r="B72" s="158" t="s">
        <v>73</v>
      </c>
      <c r="D72" s="16"/>
    </row>
    <row r="73" spans="2:4" ht="13.5" hidden="1">
      <c r="B73" s="158" t="s">
        <v>96</v>
      </c>
      <c r="D73" s="16"/>
    </row>
    <row r="74" spans="2:4" ht="13.5" hidden="1">
      <c r="B74" s="158" t="s">
        <v>74</v>
      </c>
      <c r="D74" s="16"/>
    </row>
    <row r="75" spans="2:4" ht="13.5" hidden="1">
      <c r="B75" s="158" t="s">
        <v>75</v>
      </c>
      <c r="D75" s="16"/>
    </row>
    <row r="76" spans="2:4" ht="13.5" hidden="1">
      <c r="B76" s="158" t="s">
        <v>105</v>
      </c>
      <c r="D76" s="16"/>
    </row>
    <row r="77" ht="13.5" hidden="1">
      <c r="B77" s="158" t="s">
        <v>76</v>
      </c>
    </row>
    <row r="78" ht="13.5" hidden="1">
      <c r="B78" s="158" t="s">
        <v>77</v>
      </c>
    </row>
    <row r="79" ht="13.5" hidden="1">
      <c r="B79" s="158" t="s">
        <v>78</v>
      </c>
    </row>
    <row r="80" ht="13.5" hidden="1">
      <c r="B80" s="158" t="s">
        <v>82</v>
      </c>
    </row>
  </sheetData>
  <sheetProtection selectLockedCells="1"/>
  <mergeCells count="10">
    <mergeCell ref="N4:Q4"/>
    <mergeCell ref="J4:M4"/>
    <mergeCell ref="F4:I4"/>
    <mergeCell ref="C1:E1"/>
    <mergeCell ref="C2:E2"/>
    <mergeCell ref="B4:B5"/>
    <mergeCell ref="E4:E5"/>
    <mergeCell ref="A1:B2"/>
    <mergeCell ref="A3:C3"/>
    <mergeCell ref="A4:A5"/>
  </mergeCells>
  <conditionalFormatting sqref="N6:N14 N16:N19 N21:N24 N26:N29 N31:N34 N36:N39 N41:N44 N46:N49">
    <cfRule type="expression" priority="17" dxfId="0" stopIfTrue="1">
      <formula>AND(N6&lt;&gt;"",J6=N6)</formula>
    </cfRule>
  </conditionalFormatting>
  <conditionalFormatting sqref="J6:J14 J16:J19 J21:J24 J26:J29 J31:J34 J36:J39 J41:J44 J46:J49">
    <cfRule type="expression" priority="19" dxfId="0" stopIfTrue="1">
      <formula>AND(J6&lt;&gt;"",F6=J6)</formula>
    </cfRule>
  </conditionalFormatting>
  <conditionalFormatting sqref="N15">
    <cfRule type="expression" priority="15" dxfId="0" stopIfTrue="1">
      <formula>AND(N15&lt;&gt;"",J15=N15)</formula>
    </cfRule>
  </conditionalFormatting>
  <conditionalFormatting sqref="J15">
    <cfRule type="expression" priority="16" dxfId="0" stopIfTrue="1">
      <formula>AND(J15&lt;&gt;"",F15=J15)</formula>
    </cfRule>
  </conditionalFormatting>
  <conditionalFormatting sqref="N20">
    <cfRule type="expression" priority="13" dxfId="0" stopIfTrue="1">
      <formula>AND(N20&lt;&gt;"",J20=N20)</formula>
    </cfRule>
  </conditionalFormatting>
  <conditionalFormatting sqref="J20">
    <cfRule type="expression" priority="14" dxfId="0" stopIfTrue="1">
      <formula>AND(J20&lt;&gt;"",F20=J20)</formula>
    </cfRule>
  </conditionalFormatting>
  <conditionalFormatting sqref="N25">
    <cfRule type="expression" priority="11" dxfId="0" stopIfTrue="1">
      <formula>AND(N25&lt;&gt;"",J25=N25)</formula>
    </cfRule>
  </conditionalFormatting>
  <conditionalFormatting sqref="J25">
    <cfRule type="expression" priority="12" dxfId="0" stopIfTrue="1">
      <formula>AND(J25&lt;&gt;"",F25=J25)</formula>
    </cfRule>
  </conditionalFormatting>
  <conditionalFormatting sqref="N30">
    <cfRule type="expression" priority="9" dxfId="0" stopIfTrue="1">
      <formula>AND(N30&lt;&gt;"",J30=N30)</formula>
    </cfRule>
  </conditionalFormatting>
  <conditionalFormatting sqref="J30">
    <cfRule type="expression" priority="10" dxfId="0" stopIfTrue="1">
      <formula>AND(J30&lt;&gt;"",F30=J30)</formula>
    </cfRule>
  </conditionalFormatting>
  <conditionalFormatting sqref="N35">
    <cfRule type="expression" priority="7" dxfId="0" stopIfTrue="1">
      <formula>AND(N35&lt;&gt;"",J35=N35)</formula>
    </cfRule>
  </conditionalFormatting>
  <conditionalFormatting sqref="J35">
    <cfRule type="expression" priority="8" dxfId="0" stopIfTrue="1">
      <formula>AND(J35&lt;&gt;"",F35=J35)</formula>
    </cfRule>
  </conditionalFormatting>
  <conditionalFormatting sqref="N40">
    <cfRule type="expression" priority="5" dxfId="0" stopIfTrue="1">
      <formula>AND(N40&lt;&gt;"",J40=N40)</formula>
    </cfRule>
  </conditionalFormatting>
  <conditionalFormatting sqref="J40">
    <cfRule type="expression" priority="6" dxfId="0" stopIfTrue="1">
      <formula>AND(J40&lt;&gt;"",F40=J40)</formula>
    </cfRule>
  </conditionalFormatting>
  <conditionalFormatting sqref="N45">
    <cfRule type="expression" priority="3" dxfId="0" stopIfTrue="1">
      <formula>AND(N45&lt;&gt;"",J45=N45)</formula>
    </cfRule>
  </conditionalFormatting>
  <conditionalFormatting sqref="J45">
    <cfRule type="expression" priority="4" dxfId="0" stopIfTrue="1">
      <formula>AND(J45&lt;&gt;"",F45=J45)</formula>
    </cfRule>
  </conditionalFormatting>
  <conditionalFormatting sqref="N50">
    <cfRule type="expression" priority="1" dxfId="0" stopIfTrue="1">
      <formula>AND(N50&lt;&gt;"",J50=N50)</formula>
    </cfRule>
  </conditionalFormatting>
  <conditionalFormatting sqref="J50">
    <cfRule type="expression" priority="2" dxfId="0" stopIfTrue="1">
      <formula>AND(J50&lt;&gt;"",F50=J50)</formula>
    </cfRule>
  </conditionalFormatting>
  <dataValidations count="10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R5">
      <formula1>4000</formula1>
      <formula2>30000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7:G50 K6:K50 O6:O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G6">
      <formula1>100</formula1>
      <formula2>600000</formula2>
    </dataValidation>
    <dataValidation type="list" allowBlank="1" showErrorMessage="1" error="エントリーの場合は○をリストから選択してください。" sqref="R6:S50">
      <formula1>$T$3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S5">
      <formula1>4000</formula1>
      <formula2>90000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allowBlank="1" showInputMessage="1" showErrorMessage="1" imeMode="off" sqref="E6:E50"/>
    <dataValidation allowBlank="1" showInputMessage="1" showErrorMessage="1" imeMode="on" sqref="C6:D50"/>
    <dataValidation type="list" allowBlank="1" showErrorMessage="1" sqref="F7:F50 J6:J50 N6:N50">
      <formula1>$B$55:$B$80</formula1>
    </dataValidation>
    <dataValidation type="list" allowBlank="1" showInputMessage="1" showErrorMessage="1" prompt="▼ボタンをクリック&#10;　リストから選択。" sqref="F6">
      <formula1>$B$55:$B$80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2004-04-07T13:46:10Z</cp:lastPrinted>
  <dcterms:created xsi:type="dcterms:W3CDTF">2002-06-02T12:37:11Z</dcterms:created>
  <dcterms:modified xsi:type="dcterms:W3CDTF">2020-03-25T05:39:52Z</dcterms:modified>
  <cp:category/>
  <cp:version/>
  <cp:contentType/>
  <cp:contentStatus/>
</cp:coreProperties>
</file>