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activeTab="0"/>
  </bookViews>
  <sheets>
    <sheet name="所属データ" sheetId="1" r:id="rId1"/>
    <sheet name="申込み" sheetId="2" r:id="rId2"/>
  </sheets>
  <definedNames>
    <definedName name="CRITERIA" localSheetId="0">'所属データ'!#REF!</definedName>
    <definedName name="EXTRACT" localSheetId="0">'所属データ'!#REF!</definedName>
    <definedName name="_xlnm.Print_Area" localSheetId="0">'所属データ'!$A$1:$I$27</definedName>
    <definedName name="_xlnm.Print_Area" localSheetId="1">'申込み'!$A$1:$J$50</definedName>
    <definedName name="男種目" localSheetId="1">#REF!</definedName>
  </definedNames>
  <calcPr fullCalcOnLoad="1"/>
</workbook>
</file>

<file path=xl/sharedStrings.xml><?xml version="1.0" encoding="utf-8"?>
<sst xmlns="http://schemas.openxmlformats.org/spreadsheetml/2006/main" count="83" uniqueCount="74">
  <si>
    <t>項　目</t>
  </si>
  <si>
    <t>金　額</t>
  </si>
  <si>
    <t>数　量（単価）</t>
  </si>
  <si>
    <t>DB</t>
  </si>
  <si>
    <t>N1</t>
  </si>
  <si>
    <t>N2</t>
  </si>
  <si>
    <t>TM</t>
  </si>
  <si>
    <t>S1</t>
  </si>
  <si>
    <t>S2</t>
  </si>
  <si>
    <t>S3</t>
  </si>
  <si>
    <t>S4</t>
  </si>
  <si>
    <t>S5</t>
  </si>
  <si>
    <t>S6</t>
  </si>
  <si>
    <t>400R</t>
  </si>
  <si>
    <t>○</t>
  </si>
  <si>
    <t>No</t>
  </si>
  <si>
    <t>ﾌﾘｶﾞﾅ（半角）</t>
  </si>
  <si>
    <t>氏  名</t>
  </si>
  <si>
    <t>姓と名の間にｽﾍﾟｰｽ</t>
  </si>
  <si>
    <t>合　　　計</t>
  </si>
  <si>
    <t>学年</t>
  </si>
  <si>
    <t>種目名</t>
  </si>
  <si>
    <t>最高記録</t>
  </si>
  <si>
    <t>登録番号</t>
  </si>
  <si>
    <t>種目名</t>
  </si>
  <si>
    <t>種目１</t>
  </si>
  <si>
    <t>登記登録関係費</t>
  </si>
  <si>
    <t>参加料</t>
  </si>
  <si>
    <t>内　　　訳</t>
  </si>
  <si>
    <t>tel(携帯)</t>
  </si>
  <si>
    <t>　　各氏名を入力してください。（全角漢字）　</t>
  </si>
  <si>
    <t>所属名(略称)：</t>
  </si>
  <si>
    <t>所属長名：</t>
  </si>
  <si>
    <t>リレー参加料</t>
  </si>
  <si>
    <t>一般</t>
  </si>
  <si>
    <t>高校</t>
  </si>
  <si>
    <t>中学</t>
  </si>
  <si>
    <t>入力時の注意点</t>
  </si>
  <si>
    <t>・氏名（全角）、ﾌﾘｶﾞﾅ（半角）、学年（半角）を正しく入力してください。</t>
  </si>
  <si>
    <t>・種目はリストから選択します。間違いがないようにしてください。</t>
  </si>
  <si>
    <t>申込方法</t>
  </si>
  <si>
    <t>・参加料は申込用紙を印刷したものを同封し現金書留にて郵送してください。
（中・高校生の場合、申込用紙に学校長印の捺印が必要です。）</t>
  </si>
  <si>
    <t>・最高記録（未公認可）がある場合は必ず入力してください。入力がないと正しくプログラム編成されないことがあります。（コンピュータによる編成作業の為）</t>
  </si>
  <si>
    <t>・本ファイルをメールに添付し、下記アドレスに送信してください。</t>
  </si>
  <si>
    <t>所属種別：</t>
  </si>
  <si>
    <t>※所属種別で参加料の算出をします。</t>
  </si>
  <si>
    <t>　　　学校の場合、略称に中・高・大をつけてください（例：松橋中）</t>
  </si>
  <si>
    <t>小学</t>
  </si>
  <si>
    <t>申込責任者名：</t>
  </si>
  <si>
    <t>種目２</t>
  </si>
  <si>
    <t>１００ｍ</t>
  </si>
  <si>
    <t>走幅跳</t>
  </si>
  <si>
    <t>・登録番号は大会当日のナンバーカードと一致すること。</t>
  </si>
  <si>
    <t>８００ｍ</t>
  </si>
  <si>
    <t xml:space="preserve">  ※メール申込とは、メールに本ファイルを添付して送信することです。お使いのメールソフトの使用方法をよくお読みになって送信してください。メールの本文には発信者（学校名、担当者連絡先）を入力してください。申込メール確認後、発信されたアドレスへ返信メールを送信します。（ファイル確認に１日程かかります）
</t>
  </si>
  <si>
    <t>・リレー種目参加者は最終列に○をリストから選択してください。
・リレーが複数チーム参加の場合は別にファイルを作成して送信して下さい。</t>
  </si>
  <si>
    <t>－</t>
  </si>
  <si>
    <t>小男１００ｍ</t>
  </si>
  <si>
    <t>小女１００ｍ</t>
  </si>
  <si>
    <t>小男８００ｍ</t>
  </si>
  <si>
    <t>小女８００ｍ</t>
  </si>
  <si>
    <t>小男走幅跳</t>
  </si>
  <si>
    <t>小女走幅跳</t>
  </si>
  <si>
    <t>砲丸投</t>
  </si>
  <si>
    <t>第２０回　熊本レディース大会申込</t>
  </si>
  <si>
    <t>メールアドレス：　kumariku@maroon.plala.or.jp　
参加料振込先：　郵便局　01770-9-114863 加入者名　熊本陸上競技協会
　　　（振込用紙には必ず大会名・所属名・申込責任者を記入して下さい。）                  
　  申込期限：　平成３０年１０月３１日（水）必着</t>
  </si>
  <si>
    <t>Ｈ３０</t>
  </si>
  <si>
    <t>第２０回熊本レディース大会申込</t>
  </si>
  <si>
    <t>２００ｍ</t>
  </si>
  <si>
    <t>3000m</t>
  </si>
  <si>
    <t>5000m</t>
  </si>
  <si>
    <t>砲丸投(中)</t>
  </si>
  <si>
    <t>三段跳</t>
  </si>
  <si>
    <t>1500m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</si>
</sst>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quot;.&quot;##"/>
    <numFmt numFmtId="178" formatCode="[&gt;9999]##&quot;:&quot;##&quot;.&quot;##;##&quot;.&quot;##"/>
    <numFmt numFmtId="179" formatCode="0;;&quot;&quot;"/>
    <numFmt numFmtId="180" formatCode="&quot;男&quot;\ ##\ &quot;名&quot;"/>
    <numFmt numFmtId="181" formatCode="&quot;男&quot;\ ##&quot;名&quot;"/>
    <numFmt numFmtId="182" formatCode="&quot;女&quot;\ ##&quot;名&quot;"/>
    <numFmt numFmtId="183" formatCode="&quot;女&quot;\ 0&quot;名&quot;"/>
    <numFmt numFmtId="184" formatCode="&quot;男&quot;\ 0&quot;名&quot;"/>
    <numFmt numFmtId="185" formatCode="&quot;男&quot;\ 0"/>
    <numFmt numFmtId="186" formatCode="&quot;女&quot;\ 0"/>
  </numFmts>
  <fonts count="48">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Ｐゴシック"/>
      <family val="3"/>
    </font>
    <font>
      <sz val="12"/>
      <name val="ＭＳ ゴシック"/>
      <family val="3"/>
    </font>
    <font>
      <sz val="10"/>
      <name val="ＭＳ ゴシック"/>
      <family val="3"/>
    </font>
    <font>
      <sz val="11"/>
      <color indexed="47"/>
      <name val="ＭＳ Ｐゴシック"/>
      <family val="3"/>
    </font>
    <font>
      <sz val="11"/>
      <color indexed="10"/>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double"/>
    </border>
    <border>
      <left style="thin">
        <color indexed="53"/>
      </left>
      <right style="thin">
        <color indexed="53"/>
      </right>
      <top style="medium">
        <color indexed="53"/>
      </top>
      <bottom>
        <color indexed="63"/>
      </bottom>
    </border>
    <border>
      <left style="thin">
        <color indexed="53"/>
      </left>
      <right style="thin">
        <color indexed="53"/>
      </right>
      <top>
        <color indexed="63"/>
      </top>
      <bottom style="medium">
        <color indexed="53"/>
      </bottom>
    </border>
    <border>
      <left style="thin">
        <color indexed="53"/>
      </left>
      <right style="dotted">
        <color indexed="53"/>
      </right>
      <top style="thin">
        <color indexed="53"/>
      </top>
      <bottom style="medium">
        <color indexed="53"/>
      </bottom>
    </border>
    <border>
      <left style="dotted">
        <color indexed="53"/>
      </left>
      <right style="thin">
        <color indexed="53"/>
      </right>
      <top style="thin">
        <color indexed="53"/>
      </top>
      <bottom style="medium">
        <color indexed="53"/>
      </bottom>
    </border>
    <border>
      <left style="thin">
        <color indexed="53"/>
      </left>
      <right style="medium">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dotted">
        <color indexed="53"/>
      </right>
      <top style="medium">
        <color indexed="53"/>
      </top>
      <bottom style="thin">
        <color indexed="53"/>
      </bottom>
    </border>
    <border>
      <left style="dotted">
        <color indexed="53"/>
      </left>
      <right style="thin">
        <color indexed="53"/>
      </right>
      <top style="medium">
        <color indexed="53"/>
      </top>
      <bottom style="thin">
        <color indexed="53"/>
      </bottom>
    </border>
    <border>
      <left style="thin">
        <color indexed="53"/>
      </left>
      <right style="dotted">
        <color indexed="53"/>
      </right>
      <top style="thin">
        <color indexed="53"/>
      </top>
      <bottom style="thin">
        <color indexed="53"/>
      </bottom>
    </border>
    <border>
      <left style="dotted">
        <color indexed="53"/>
      </left>
      <right style="thin">
        <color indexed="53"/>
      </right>
      <top style="thin">
        <color indexed="53"/>
      </top>
      <bottom style="thin">
        <color indexed="53"/>
      </bottom>
    </border>
    <border>
      <left style="thin">
        <color indexed="53"/>
      </left>
      <right style="medium">
        <color indexed="53"/>
      </right>
      <top style="medium">
        <color indexed="53"/>
      </top>
      <bottom style="thin">
        <color indexed="53"/>
      </bottom>
    </border>
    <border>
      <left style="thin">
        <color indexed="53"/>
      </left>
      <right style="medium">
        <color indexed="53"/>
      </right>
      <top style="thin">
        <color indexed="53"/>
      </top>
      <bottom style="medium">
        <color indexed="53"/>
      </bottom>
    </border>
    <border>
      <left style="medium">
        <color indexed="53"/>
      </left>
      <right style="thin">
        <color indexed="53"/>
      </right>
      <top style="medium">
        <color indexed="53"/>
      </top>
      <bottom>
        <color indexed="63"/>
      </bottom>
    </border>
    <border>
      <left style="medium">
        <color indexed="53"/>
      </left>
      <right style="thin">
        <color indexed="53"/>
      </right>
      <top style="thin">
        <color indexed="53"/>
      </top>
      <bottom style="thin">
        <color indexed="53"/>
      </bottom>
    </border>
    <border>
      <left style="medium">
        <color indexed="53"/>
      </left>
      <right style="thin">
        <color indexed="53"/>
      </right>
      <top>
        <color indexed="63"/>
      </top>
      <bottom style="medium">
        <color indexed="53"/>
      </bottom>
    </border>
    <border>
      <left style="medium">
        <color indexed="53"/>
      </left>
      <right style="medium">
        <color indexed="53"/>
      </right>
      <top style="medium">
        <color indexed="53"/>
      </top>
      <bottom style="thin">
        <color indexed="53"/>
      </bottom>
    </border>
    <border>
      <left>
        <color indexed="63"/>
      </left>
      <right style="thin"/>
      <top>
        <color indexed="63"/>
      </top>
      <bottom>
        <color indexed="63"/>
      </bottom>
    </border>
    <border>
      <left style="double"/>
      <right>
        <color indexed="63"/>
      </right>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double"/>
    </border>
    <border>
      <left>
        <color indexed="63"/>
      </left>
      <right style="thin"/>
      <top style="thin"/>
      <bottom style="double"/>
    </border>
    <border>
      <left style="thin">
        <color indexed="53"/>
      </left>
      <right style="thin">
        <color indexed="53"/>
      </right>
      <top style="medium">
        <color indexed="53"/>
      </top>
      <bottom style="thin">
        <color indexed="30"/>
      </bottom>
    </border>
    <border>
      <left style="thin">
        <color indexed="53"/>
      </left>
      <right style="thin">
        <color indexed="53"/>
      </right>
      <top style="thin">
        <color indexed="30"/>
      </top>
      <bottom style="medium">
        <color indexed="53"/>
      </bottom>
    </border>
    <border>
      <left style="thin">
        <color indexed="53"/>
      </left>
      <right style="thin">
        <color indexed="30"/>
      </right>
      <top style="medium">
        <color indexed="53"/>
      </top>
      <bottom style="thin">
        <color indexed="53"/>
      </bottom>
    </border>
    <border>
      <left style="thin">
        <color indexed="30"/>
      </left>
      <right style="thin">
        <color indexed="53"/>
      </right>
      <top style="medium">
        <color indexed="53"/>
      </top>
      <bottom style="thin">
        <color indexed="53"/>
      </bottom>
    </border>
    <border>
      <left style="medium">
        <color indexed="53"/>
      </left>
      <right>
        <color indexed="63"/>
      </right>
      <top style="medium">
        <color indexed="53"/>
      </top>
      <bottom>
        <color indexed="63"/>
      </bottom>
    </border>
    <border>
      <left>
        <color indexed="63"/>
      </left>
      <right style="medium">
        <color indexed="53"/>
      </right>
      <top style="medium">
        <color indexed="53"/>
      </top>
      <bottom>
        <color indexed="63"/>
      </bottom>
    </border>
    <border>
      <left style="medium">
        <color indexed="53"/>
      </left>
      <right>
        <color indexed="63"/>
      </right>
      <top>
        <color indexed="63"/>
      </top>
      <bottom style="medium">
        <color indexed="53"/>
      </bottom>
    </border>
    <border>
      <left>
        <color indexed="63"/>
      </left>
      <right style="medium">
        <color indexed="53"/>
      </right>
      <top>
        <color indexed="63"/>
      </top>
      <bottom style="medium">
        <color indexed="53"/>
      </bottom>
    </border>
    <border>
      <left style="medium">
        <color indexed="53"/>
      </left>
      <right style="thin">
        <color indexed="53"/>
      </right>
      <top style="medium">
        <color indexed="53"/>
      </top>
      <bottom style="thin">
        <color indexed="30"/>
      </bottom>
    </border>
    <border>
      <left style="medium">
        <color indexed="53"/>
      </left>
      <right style="thin">
        <color indexed="53"/>
      </right>
      <top style="thin">
        <color indexed="30"/>
      </top>
      <bottom style="medium">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xf>
    <xf numFmtId="0" fontId="0" fillId="33" borderId="0" xfId="0" applyFill="1" applyAlignment="1">
      <alignment/>
    </xf>
    <xf numFmtId="0" fontId="0" fillId="33" borderId="0" xfId="0" applyFill="1" applyAlignment="1">
      <alignment vertical="center"/>
    </xf>
    <xf numFmtId="0" fontId="3" fillId="34" borderId="10" xfId="0" applyFont="1" applyFill="1" applyBorder="1" applyAlignment="1">
      <alignment horizontal="righ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horizontal="right" vertical="center"/>
    </xf>
    <xf numFmtId="0" fontId="0" fillId="34" borderId="14" xfId="0" applyFill="1" applyBorder="1" applyAlignment="1">
      <alignment/>
    </xf>
    <xf numFmtId="0" fontId="0" fillId="34" borderId="0" xfId="0" applyFill="1" applyBorder="1" applyAlignment="1">
      <alignment/>
    </xf>
    <xf numFmtId="0" fontId="0" fillId="34" borderId="0" xfId="0" applyFill="1" applyBorder="1" applyAlignment="1">
      <alignment horizontal="right" vertical="top"/>
    </xf>
    <xf numFmtId="0" fontId="0" fillId="34" borderId="0" xfId="0" applyFill="1" applyBorder="1" applyAlignment="1">
      <alignment vertical="top"/>
    </xf>
    <xf numFmtId="0" fontId="0" fillId="34" borderId="15" xfId="0" applyFill="1" applyBorder="1" applyAlignment="1">
      <alignment horizontal="right" vertical="top"/>
    </xf>
    <xf numFmtId="0" fontId="0" fillId="34" borderId="15" xfId="0" applyFill="1" applyBorder="1" applyAlignment="1">
      <alignment vertical="top"/>
    </xf>
    <xf numFmtId="0" fontId="0" fillId="34" borderId="16" xfId="0" applyFill="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17" xfId="0" applyFill="1" applyBorder="1" applyAlignment="1" applyProtection="1">
      <alignment vertical="center"/>
      <protection locked="0"/>
    </xf>
    <xf numFmtId="49" fontId="0" fillId="0" borderId="0" xfId="0" applyNumberFormat="1" applyAlignment="1">
      <alignment vertical="center"/>
    </xf>
    <xf numFmtId="0" fontId="2" fillId="0" borderId="0" xfId="0" applyFont="1" applyFill="1" applyBorder="1" applyAlignment="1" applyProtection="1">
      <alignment/>
      <protection/>
    </xf>
    <xf numFmtId="0" fontId="0" fillId="0" borderId="0" xfId="0" applyBorder="1" applyAlignment="1">
      <alignment vertical="center"/>
    </xf>
    <xf numFmtId="0" fontId="2" fillId="0" borderId="0" xfId="0" applyFont="1" applyBorder="1" applyAlignment="1">
      <alignment/>
    </xf>
    <xf numFmtId="0" fontId="2" fillId="0" borderId="0" xfId="0" applyFont="1" applyBorder="1" applyAlignment="1" quotePrefix="1">
      <alignment/>
    </xf>
    <xf numFmtId="0" fontId="9" fillId="0" borderId="17" xfId="0" applyFont="1" applyFill="1" applyBorder="1" applyAlignment="1" applyProtection="1">
      <alignment vertical="center"/>
      <protection locked="0"/>
    </xf>
    <xf numFmtId="0" fontId="0" fillId="34" borderId="18" xfId="0" applyFill="1" applyBorder="1" applyAlignment="1">
      <alignment vertical="center"/>
    </xf>
    <xf numFmtId="0" fontId="0" fillId="34" borderId="19" xfId="0" applyFill="1" applyBorder="1" applyAlignment="1">
      <alignment/>
    </xf>
    <xf numFmtId="0" fontId="0" fillId="34" borderId="19" xfId="0" applyFill="1" applyBorder="1" applyAlignment="1">
      <alignment horizontal="right" vertical="top"/>
    </xf>
    <xf numFmtId="0" fontId="0" fillId="34" borderId="19" xfId="0" applyFill="1" applyBorder="1" applyAlignment="1">
      <alignment vertical="top"/>
    </xf>
    <xf numFmtId="0" fontId="8" fillId="34" borderId="0" xfId="0" applyFont="1" applyFill="1" applyBorder="1" applyAlignment="1">
      <alignment vertical="center"/>
    </xf>
    <xf numFmtId="58" fontId="0" fillId="0" borderId="0" xfId="0" applyNumberForma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left" vertical="center" wrapText="1" shrinkToFit="1"/>
    </xf>
    <xf numFmtId="0" fontId="0" fillId="0" borderId="0" xfId="0" applyFill="1" applyAlignment="1">
      <alignment vertical="top"/>
    </xf>
    <xf numFmtId="0" fontId="0" fillId="0" borderId="0" xfId="0" applyFill="1" applyAlignment="1">
      <alignment horizontal="center" vertical="top" shrinkToFit="1"/>
    </xf>
    <xf numFmtId="57" fontId="0" fillId="0" borderId="0" xfId="0" applyNumberFormat="1" applyFill="1" applyBorder="1" applyAlignment="1">
      <alignment vertical="center"/>
    </xf>
    <xf numFmtId="0" fontId="0" fillId="33" borderId="17" xfId="0" applyFill="1" applyBorder="1" applyAlignment="1">
      <alignment horizontal="center" vertical="center"/>
    </xf>
    <xf numFmtId="0" fontId="7" fillId="33" borderId="17" xfId="0" applyFont="1" applyFill="1" applyBorder="1" applyAlignment="1">
      <alignment horizontal="center" vertical="center"/>
    </xf>
    <xf numFmtId="5" fontId="7" fillId="33" borderId="17" xfId="0" applyNumberFormat="1" applyFont="1" applyFill="1" applyBorder="1" applyAlignment="1">
      <alignment horizontal="right" vertical="center"/>
    </xf>
    <xf numFmtId="0" fontId="7" fillId="33" borderId="20" xfId="0" applyFont="1" applyFill="1" applyBorder="1" applyAlignment="1">
      <alignment horizontal="center" vertical="center"/>
    </xf>
    <xf numFmtId="5" fontId="7" fillId="33" borderId="20" xfId="0" applyNumberFormat="1" applyFont="1" applyFill="1" applyBorder="1" applyAlignment="1">
      <alignment horizontal="right" vertical="center"/>
    </xf>
    <xf numFmtId="0" fontId="7" fillId="33" borderId="21" xfId="0" applyFont="1" applyFill="1" applyBorder="1" applyAlignment="1">
      <alignment horizontal="center" vertical="center"/>
    </xf>
    <xf numFmtId="5" fontId="7" fillId="33" borderId="21" xfId="0" applyNumberFormat="1" applyFont="1" applyFill="1" applyBorder="1" applyAlignment="1">
      <alignment horizontal="righ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shrinkToFit="1"/>
    </xf>
    <xf numFmtId="0" fontId="3" fillId="34" borderId="24" xfId="0" applyFont="1" applyFill="1" applyBorder="1" applyAlignment="1">
      <alignment horizontal="center" vertical="center"/>
    </xf>
    <xf numFmtId="0" fontId="3" fillId="34" borderId="25"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horizontal="center" vertical="center" shrinkToFit="1"/>
      <protection locked="0"/>
    </xf>
    <xf numFmtId="178" fontId="10" fillId="0" borderId="29" xfId="0" applyNumberFormat="1" applyFont="1" applyFill="1" applyBorder="1" applyAlignment="1" applyProtection="1">
      <alignment horizontal="right" vertical="center" shrinkToFit="1"/>
      <protection locked="0"/>
    </xf>
    <xf numFmtId="0" fontId="0" fillId="0" borderId="30" xfId="0" applyFill="1" applyBorder="1" applyAlignment="1" applyProtection="1">
      <alignment horizontal="center" vertical="center" shrinkToFit="1"/>
      <protection locked="0"/>
    </xf>
    <xf numFmtId="178" fontId="10" fillId="0" borderId="31" xfId="0" applyNumberFormat="1" applyFont="1" applyFill="1" applyBorder="1" applyAlignment="1" applyProtection="1">
      <alignment horizontal="right" vertical="center" shrinkToFit="1"/>
      <protection locked="0"/>
    </xf>
    <xf numFmtId="0" fontId="0" fillId="0" borderId="24" xfId="0" applyFill="1" applyBorder="1" applyAlignment="1" applyProtection="1">
      <alignment horizontal="center" vertical="center" shrinkToFit="1"/>
      <protection locked="0"/>
    </xf>
    <xf numFmtId="178" fontId="10" fillId="0" borderId="25" xfId="0" applyNumberFormat="1" applyFont="1" applyFill="1" applyBorder="1" applyAlignment="1" applyProtection="1">
      <alignment horizontal="right" vertical="center" shrinkToFit="1"/>
      <protection locked="0"/>
    </xf>
    <xf numFmtId="0" fontId="0" fillId="0" borderId="32"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33" borderId="20" xfId="0" applyFill="1" applyBorder="1" applyAlignment="1">
      <alignment horizontal="center" vertical="center"/>
    </xf>
    <xf numFmtId="0" fontId="0" fillId="0" borderId="22" xfId="0" applyFont="1" applyFill="1" applyBorder="1" applyAlignment="1" applyProtection="1">
      <alignment vertical="center" shrinkToFit="1"/>
      <protection locked="0"/>
    </xf>
    <xf numFmtId="0" fontId="0" fillId="0" borderId="22" xfId="0" applyFont="1" applyFill="1" applyBorder="1" applyAlignment="1" applyProtection="1">
      <alignment horizontal="center" vertical="center"/>
      <protection locked="0"/>
    </xf>
    <xf numFmtId="0" fontId="0" fillId="0" borderId="27"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protection locked="0"/>
    </xf>
    <xf numFmtId="0" fontId="0" fillId="0" borderId="23" xfId="0" applyFont="1" applyFill="1" applyBorder="1" applyAlignment="1" applyProtection="1">
      <alignment vertical="center" shrinkToFit="1"/>
      <protection locked="0"/>
    </xf>
    <xf numFmtId="0" fontId="0" fillId="0" borderId="23" xfId="0" applyFont="1" applyFill="1" applyBorder="1" applyAlignment="1" applyProtection="1">
      <alignment horizontal="center" vertical="center"/>
      <protection locked="0"/>
    </xf>
    <xf numFmtId="0" fontId="0" fillId="33" borderId="21" xfId="0" applyFill="1" applyBorder="1" applyAlignment="1">
      <alignment horizontal="center" vertical="center"/>
    </xf>
    <xf numFmtId="0" fontId="11" fillId="34" borderId="11" xfId="0" applyFont="1" applyFill="1" applyBorder="1" applyAlignment="1">
      <alignment horizontal="left"/>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0" xfId="0" applyAlignment="1">
      <alignment horizontal="center" vertical="center"/>
    </xf>
    <xf numFmtId="0" fontId="0" fillId="34" borderId="15" xfId="0" applyFill="1" applyBorder="1" applyAlignment="1">
      <alignment/>
    </xf>
    <xf numFmtId="0" fontId="0" fillId="33" borderId="0" xfId="0" applyFill="1" applyAlignment="1">
      <alignment horizontal="left"/>
    </xf>
    <xf numFmtId="0" fontId="12" fillId="0" borderId="0" xfId="0" applyFont="1" applyFill="1" applyAlignment="1">
      <alignment vertical="center"/>
    </xf>
    <xf numFmtId="0" fontId="12" fillId="0" borderId="0" xfId="0" applyFont="1" applyFill="1" applyAlignment="1">
      <alignment horizontal="right" vertical="top"/>
    </xf>
    <xf numFmtId="0" fontId="0" fillId="0" borderId="0" xfId="0" applyNumberFormat="1" applyFill="1" applyBorder="1" applyAlignment="1">
      <alignment horizontal="center" vertical="center" shrinkToFit="1"/>
    </xf>
    <xf numFmtId="0" fontId="0" fillId="34" borderId="37" xfId="0" applyFill="1" applyBorder="1" applyAlignment="1">
      <alignment horizontal="center" vertical="center"/>
    </xf>
    <xf numFmtId="178" fontId="10" fillId="0" borderId="33" xfId="0" applyNumberFormat="1" applyFont="1" applyFill="1" applyBorder="1" applyAlignment="1" applyProtection="1">
      <alignment horizontal="right" vertical="center" shrinkToFit="1"/>
      <protection locked="0"/>
    </xf>
    <xf numFmtId="0" fontId="0" fillId="34" borderId="38" xfId="0" applyFill="1" applyBorder="1" applyAlignment="1">
      <alignment horizontal="right" vertical="center"/>
    </xf>
    <xf numFmtId="0" fontId="0" fillId="34" borderId="0" xfId="0" applyFill="1" applyBorder="1" applyAlignment="1">
      <alignment horizontal="right"/>
    </xf>
    <xf numFmtId="0" fontId="0" fillId="34" borderId="13" xfId="0" applyFill="1" applyBorder="1" applyAlignment="1">
      <alignment/>
    </xf>
    <xf numFmtId="0" fontId="0" fillId="34" borderId="39" xfId="0" applyFill="1" applyBorder="1" applyAlignment="1">
      <alignment/>
    </xf>
    <xf numFmtId="0" fontId="8" fillId="34" borderId="0" xfId="0" applyFont="1" applyFill="1" applyBorder="1" applyAlignment="1">
      <alignment horizontal="right" vertical="center"/>
    </xf>
    <xf numFmtId="0" fontId="0" fillId="33" borderId="0" xfId="0" applyFill="1" applyAlignment="1">
      <alignment horizontal="center" vertical="center"/>
    </xf>
    <xf numFmtId="0" fontId="0" fillId="33" borderId="0" xfId="0" applyFont="1" applyFill="1" applyAlignment="1">
      <alignment vertical="center"/>
    </xf>
    <xf numFmtId="49" fontId="0" fillId="33" borderId="0" xfId="0" applyNumberFormat="1" applyFont="1" applyFill="1" applyAlignment="1">
      <alignment vertical="center"/>
    </xf>
    <xf numFmtId="0" fontId="0" fillId="33" borderId="0" xfId="0" applyFill="1" applyBorder="1" applyAlignment="1">
      <alignment horizontal="center" vertical="center"/>
    </xf>
    <xf numFmtId="0" fontId="7" fillId="33" borderId="0" xfId="0" applyFont="1" applyFill="1" applyBorder="1" applyAlignment="1">
      <alignment horizontal="center" vertical="center"/>
    </xf>
    <xf numFmtId="5" fontId="7" fillId="33" borderId="0" xfId="0" applyNumberFormat="1" applyFont="1" applyFill="1" applyBorder="1" applyAlignment="1">
      <alignment horizontal="right" vertical="center"/>
    </xf>
    <xf numFmtId="0" fontId="0" fillId="33" borderId="0" xfId="0" applyFill="1" applyBorder="1" applyAlignment="1">
      <alignment vertical="center"/>
    </xf>
    <xf numFmtId="186" fontId="0" fillId="33" borderId="0" xfId="0" applyNumberFormat="1" applyFont="1" applyFill="1" applyAlignment="1">
      <alignment vertical="center"/>
    </xf>
    <xf numFmtId="5" fontId="0" fillId="33" borderId="0" xfId="0" applyNumberFormat="1" applyFont="1" applyFill="1" applyAlignment="1">
      <alignment vertical="center"/>
    </xf>
    <xf numFmtId="0" fontId="3" fillId="33" borderId="0" xfId="0" applyFont="1" applyFill="1" applyAlignment="1">
      <alignment vertical="center" wrapText="1"/>
    </xf>
    <xf numFmtId="0" fontId="0" fillId="33" borderId="0" xfId="0" applyFont="1" applyFill="1" applyAlignment="1">
      <alignment vertical="top"/>
    </xf>
    <xf numFmtId="0" fontId="4" fillId="33" borderId="0" xfId="0" applyFont="1" applyFill="1" applyAlignment="1">
      <alignment vertical="top"/>
    </xf>
    <xf numFmtId="0" fontId="0" fillId="33" borderId="0" xfId="0" applyFont="1" applyFill="1" applyAlignment="1" applyProtection="1">
      <alignment vertical="center"/>
      <protection locked="0"/>
    </xf>
    <xf numFmtId="0" fontId="0" fillId="33" borderId="0" xfId="0" applyNumberFormat="1" applyFont="1" applyFill="1" applyAlignment="1">
      <alignment vertical="center"/>
    </xf>
    <xf numFmtId="0" fontId="3" fillId="33" borderId="0" xfId="0" applyFont="1" applyFill="1" applyAlignment="1">
      <alignment vertical="center" wrapText="1"/>
    </xf>
    <xf numFmtId="0" fontId="0" fillId="33" borderId="0" xfId="0" applyFont="1" applyFill="1" applyAlignment="1">
      <alignment vertical="center" wrapText="1"/>
    </xf>
    <xf numFmtId="0" fontId="0" fillId="0" borderId="0" xfId="0" applyAlignment="1">
      <alignment vertical="center" wrapText="1"/>
    </xf>
    <xf numFmtId="0" fontId="0" fillId="33" borderId="0" xfId="0" applyFont="1" applyFill="1" applyAlignment="1">
      <alignment vertical="top" wrapText="1"/>
    </xf>
    <xf numFmtId="0" fontId="0" fillId="0" borderId="0" xfId="0" applyAlignment="1">
      <alignment vertical="top" wrapText="1"/>
    </xf>
    <xf numFmtId="0" fontId="13" fillId="33" borderId="15" xfId="0" applyFont="1" applyFill="1" applyBorder="1" applyAlignment="1">
      <alignment horizontal="center" vertical="center" wrapText="1" shrinkToFit="1"/>
    </xf>
    <xf numFmtId="49" fontId="3" fillId="0" borderId="40" xfId="0" applyNumberFormat="1" applyFont="1" applyFill="1" applyBorder="1" applyAlignment="1" applyProtection="1">
      <alignment vertical="center"/>
      <protection locked="0"/>
    </xf>
    <xf numFmtId="49" fontId="3" fillId="0" borderId="41" xfId="0" applyNumberFormat="1" applyFont="1" applyFill="1" applyBorder="1" applyAlignment="1" applyProtection="1">
      <alignment vertical="center"/>
      <protection locked="0"/>
    </xf>
    <xf numFmtId="0" fontId="7" fillId="33" borderId="0" xfId="0" applyFont="1" applyFill="1" applyAlignment="1" applyProtection="1">
      <alignment vertical="center" wrapText="1"/>
      <protection locked="0"/>
    </xf>
    <xf numFmtId="0" fontId="0" fillId="33" borderId="17" xfId="0" applyFill="1" applyBorder="1" applyAlignment="1">
      <alignment horizontal="center" vertical="center"/>
    </xf>
    <xf numFmtId="0" fontId="0" fillId="33" borderId="20" xfId="0" applyFill="1" applyBorder="1" applyAlignment="1">
      <alignment vertical="center"/>
    </xf>
    <xf numFmtId="0" fontId="0" fillId="0" borderId="40"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4" xfId="0" applyFont="1" applyFill="1" applyBorder="1" applyAlignment="1">
      <alignment horizontal="left" vertical="center"/>
    </xf>
    <xf numFmtId="186" fontId="0" fillId="33" borderId="45" xfId="0" applyNumberFormat="1" applyFill="1" applyBorder="1" applyAlignment="1">
      <alignment horizontal="center" vertical="center"/>
    </xf>
    <xf numFmtId="186" fontId="0" fillId="33" borderId="46" xfId="0" applyNumberFormat="1" applyFill="1" applyBorder="1" applyAlignment="1">
      <alignment horizontal="center" vertical="center"/>
    </xf>
    <xf numFmtId="186" fontId="0" fillId="33" borderId="40" xfId="0" applyNumberFormat="1" applyFill="1" applyBorder="1" applyAlignment="1">
      <alignment horizontal="center" vertical="center"/>
    </xf>
    <xf numFmtId="186" fontId="0" fillId="33" borderId="41" xfId="0" applyNumberFormat="1" applyFill="1" applyBorder="1" applyAlignment="1">
      <alignment horizontal="center" vertical="center"/>
    </xf>
    <xf numFmtId="0" fontId="0" fillId="0" borderId="0" xfId="0" applyFill="1" applyAlignment="1">
      <alignment vertical="top"/>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22" xfId="0" applyFont="1" applyFill="1" applyBorder="1" applyAlignment="1">
      <alignment horizontal="center" vertical="center" textRotation="255"/>
    </xf>
    <xf numFmtId="0" fontId="3" fillId="34" borderId="23" xfId="0" applyFont="1" applyFill="1" applyBorder="1" applyAlignment="1">
      <alignment horizontal="center" vertical="center" textRotation="255"/>
    </xf>
    <xf numFmtId="0" fontId="4" fillId="34" borderId="51"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54" xfId="0" applyFont="1" applyFill="1" applyBorder="1" applyAlignment="1">
      <alignment horizontal="center" vertical="center" wrapText="1"/>
    </xf>
    <xf numFmtId="57" fontId="0" fillId="0" borderId="0" xfId="0" applyNumberFormat="1" applyFill="1" applyBorder="1" applyAlignment="1">
      <alignment horizontal="left" vertical="center"/>
    </xf>
    <xf numFmtId="0" fontId="3" fillId="34" borderId="55"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0" xfId="0" applyFill="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GridLines="0" tabSelected="1" zoomScalePageLayoutView="0" workbookViewId="0" topLeftCell="A1">
      <selection activeCell="C3" sqref="C3"/>
    </sheetView>
  </sheetViews>
  <sheetFormatPr defaultColWidth="9.00390625" defaultRowHeight="13.5"/>
  <cols>
    <col min="1" max="1" width="5.875" style="0" customWidth="1"/>
    <col min="2" max="2" width="15.125" style="0" customWidth="1"/>
    <col min="3" max="3" width="15.875" style="0" customWidth="1"/>
    <col min="4" max="4" width="13.00390625" style="0" customWidth="1"/>
    <col min="5" max="6" width="7.625" style="0" customWidth="1"/>
    <col min="7" max="7" width="14.25390625" style="0" customWidth="1"/>
    <col min="8" max="8" width="6.00390625" style="0" customWidth="1"/>
    <col min="9" max="9" width="4.50390625" style="0" customWidth="1"/>
    <col min="10" max="10" width="5.00390625" style="0" customWidth="1"/>
    <col min="11" max="11" width="7.125" style="0" customWidth="1"/>
    <col min="12" max="12" width="5.375" style="0" customWidth="1"/>
    <col min="13" max="13" width="5.00390625" style="0" hidden="1" customWidth="1"/>
    <col min="14" max="22" width="5.00390625" style="0" customWidth="1"/>
  </cols>
  <sheetData>
    <row r="1" spans="1:12" ht="24.75" customHeight="1" thickBot="1">
      <c r="A1" s="1"/>
      <c r="B1" s="103" t="s">
        <v>64</v>
      </c>
      <c r="C1" s="103"/>
      <c r="D1" s="103"/>
      <c r="E1" s="103"/>
      <c r="F1" s="103"/>
      <c r="G1" s="103"/>
      <c r="H1" s="1"/>
      <c r="I1" s="1"/>
      <c r="J1" s="1"/>
      <c r="K1" s="1"/>
      <c r="L1" s="1"/>
    </row>
    <row r="2" spans="1:12" ht="9" customHeight="1" thickTop="1">
      <c r="A2" s="1"/>
      <c r="B2" s="3"/>
      <c r="C2" s="67"/>
      <c r="D2" s="4"/>
      <c r="E2" s="4"/>
      <c r="F2" s="4"/>
      <c r="G2" s="5"/>
      <c r="H2" s="1"/>
      <c r="I2" s="1"/>
      <c r="J2" s="1"/>
      <c r="K2" s="1"/>
      <c r="L2" s="1"/>
    </row>
    <row r="3" spans="1:12" ht="18.75" customHeight="1">
      <c r="A3" s="1"/>
      <c r="B3" s="6" t="s">
        <v>31</v>
      </c>
      <c r="C3" s="22"/>
      <c r="D3" s="83" t="s">
        <v>44</v>
      </c>
      <c r="E3" s="16"/>
      <c r="F3" s="27"/>
      <c r="G3" s="7"/>
      <c r="H3" s="1"/>
      <c r="I3" s="1"/>
      <c r="J3" s="1"/>
      <c r="K3" s="1"/>
      <c r="L3" s="1"/>
    </row>
    <row r="4" spans="1:13" ht="22.5" customHeight="1">
      <c r="A4" s="1"/>
      <c r="B4" s="111" t="s">
        <v>46</v>
      </c>
      <c r="C4" s="112"/>
      <c r="D4" s="112"/>
      <c r="E4" s="112"/>
      <c r="F4" s="112"/>
      <c r="G4" s="113"/>
      <c r="H4" s="1"/>
      <c r="I4" s="1"/>
      <c r="J4" s="1"/>
      <c r="K4" s="1"/>
      <c r="L4" s="1"/>
      <c r="M4" t="s">
        <v>34</v>
      </c>
    </row>
    <row r="5" spans="1:13" ht="21.75" customHeight="1">
      <c r="A5" s="1"/>
      <c r="B5" s="23" t="s">
        <v>30</v>
      </c>
      <c r="C5" s="24"/>
      <c r="D5" s="25"/>
      <c r="E5" s="26"/>
      <c r="F5" s="24"/>
      <c r="G5" s="7"/>
      <c r="H5" s="1"/>
      <c r="I5" s="1"/>
      <c r="J5" s="1"/>
      <c r="K5" s="1"/>
      <c r="L5" s="1"/>
      <c r="M5" t="s">
        <v>35</v>
      </c>
    </row>
    <row r="6" spans="1:13" ht="18" customHeight="1">
      <c r="A6" s="1"/>
      <c r="B6" s="6" t="s">
        <v>32</v>
      </c>
      <c r="C6" s="16"/>
      <c r="D6" s="79" t="s">
        <v>48</v>
      </c>
      <c r="E6" s="109"/>
      <c r="F6" s="110"/>
      <c r="G6" s="7"/>
      <c r="H6" s="1"/>
      <c r="I6" s="1"/>
      <c r="J6" s="1"/>
      <c r="K6" s="1"/>
      <c r="L6" s="1"/>
      <c r="M6" t="s">
        <v>36</v>
      </c>
    </row>
    <row r="7" spans="1:13" ht="5.25" customHeight="1">
      <c r="A7" s="1"/>
      <c r="B7" s="6"/>
      <c r="C7" s="8"/>
      <c r="D7" s="9"/>
      <c r="E7" s="10"/>
      <c r="F7" s="8"/>
      <c r="G7" s="7"/>
      <c r="H7" s="1"/>
      <c r="I7" s="1"/>
      <c r="J7" s="1"/>
      <c r="K7" s="1"/>
      <c r="L7" s="1"/>
      <c r="M7" t="s">
        <v>47</v>
      </c>
    </row>
    <row r="8" spans="1:12" ht="16.5" customHeight="1">
      <c r="A8" s="1"/>
      <c r="B8" s="81"/>
      <c r="C8" s="8"/>
      <c r="D8" s="80" t="s">
        <v>29</v>
      </c>
      <c r="E8" s="104"/>
      <c r="F8" s="105"/>
      <c r="G8" s="7"/>
      <c r="H8" s="1"/>
      <c r="I8" s="1"/>
      <c r="J8" s="1"/>
      <c r="K8" s="1"/>
      <c r="L8" s="1"/>
    </row>
    <row r="9" spans="1:12" ht="13.5" customHeight="1" thickBot="1">
      <c r="A9" s="1"/>
      <c r="B9" s="82"/>
      <c r="C9" s="72"/>
      <c r="D9" s="11"/>
      <c r="E9" s="12"/>
      <c r="F9" s="72"/>
      <c r="G9" s="13"/>
      <c r="H9" s="1"/>
      <c r="I9" s="1"/>
      <c r="J9" s="1"/>
      <c r="K9" s="1"/>
      <c r="L9" s="1"/>
    </row>
    <row r="10" spans="1:12" ht="17.25" customHeight="1" thickTop="1">
      <c r="A10" s="2"/>
      <c r="B10" s="73"/>
      <c r="C10" s="2"/>
      <c r="D10" s="2"/>
      <c r="E10" s="2"/>
      <c r="F10" s="2"/>
      <c r="G10" s="2"/>
      <c r="H10" s="2"/>
      <c r="I10" s="2"/>
      <c r="J10" s="2"/>
      <c r="K10" s="2"/>
      <c r="L10" s="2"/>
    </row>
    <row r="11" spans="1:12" ht="13.5">
      <c r="A11" s="2"/>
      <c r="B11" s="2" t="s">
        <v>26</v>
      </c>
      <c r="C11" s="84">
        <f>E3</f>
        <v>0</v>
      </c>
      <c r="D11" s="2" t="s">
        <v>45</v>
      </c>
      <c r="E11" s="2"/>
      <c r="F11" s="2"/>
      <c r="G11" s="2"/>
      <c r="H11" s="2"/>
      <c r="I11" s="2"/>
      <c r="J11" s="2"/>
      <c r="K11" s="2"/>
      <c r="L11" s="2"/>
    </row>
    <row r="12" spans="1:12" ht="13.5">
      <c r="A12" s="2"/>
      <c r="B12" s="35" t="s">
        <v>0</v>
      </c>
      <c r="C12" s="35" t="s">
        <v>2</v>
      </c>
      <c r="D12" s="35" t="s">
        <v>1</v>
      </c>
      <c r="E12" s="107" t="s">
        <v>28</v>
      </c>
      <c r="F12" s="107"/>
      <c r="G12" s="2"/>
      <c r="H12" s="2"/>
      <c r="I12" s="2"/>
      <c r="J12" s="2"/>
      <c r="K12" s="2"/>
      <c r="L12" s="2"/>
    </row>
    <row r="13" spans="1:13" ht="14.25">
      <c r="A13" s="2"/>
      <c r="B13" s="35" t="s">
        <v>27</v>
      </c>
      <c r="C13" s="36" t="str">
        <f>E13&amp;"種目×"&amp;M13&amp;"円"</f>
        <v>0種目×1000円</v>
      </c>
      <c r="D13" s="37">
        <f>M13*E13</f>
        <v>0</v>
      </c>
      <c r="E13" s="116">
        <f>SUM('申込み'!L6:L50)</f>
        <v>0</v>
      </c>
      <c r="F13" s="117"/>
      <c r="G13" s="2"/>
      <c r="H13" s="2"/>
      <c r="I13" s="2"/>
      <c r="J13" s="2"/>
      <c r="K13" s="2"/>
      <c r="L13" s="2"/>
      <c r="M13">
        <f>IF($E$3="小学",800,1000)</f>
        <v>1000</v>
      </c>
    </row>
    <row r="14" spans="1:13" ht="15" thickBot="1">
      <c r="A14" s="2"/>
      <c r="B14" s="66" t="s">
        <v>33</v>
      </c>
      <c r="C14" s="40" t="str">
        <f>E14&amp;"種目×"&amp;IF(E3="小学","1000円","2000円")</f>
        <v>0種目×2000円</v>
      </c>
      <c r="D14" s="41">
        <f>M14*E14</f>
        <v>0</v>
      </c>
      <c r="E14" s="114">
        <f>IF('申込み'!N2=0,0,1)</f>
        <v>0</v>
      </c>
      <c r="F14" s="115"/>
      <c r="G14" s="2"/>
      <c r="H14" s="2"/>
      <c r="I14" s="2"/>
      <c r="J14" s="2"/>
      <c r="K14" s="2"/>
      <c r="L14" s="2"/>
      <c r="M14">
        <f>IF($E$3="小学",1000,2000)</f>
        <v>2000</v>
      </c>
    </row>
    <row r="15" spans="1:12" ht="15" thickTop="1">
      <c r="A15" s="2"/>
      <c r="B15" s="59" t="s">
        <v>19</v>
      </c>
      <c r="C15" s="38"/>
      <c r="D15" s="39">
        <f>SUM(D13:D14)</f>
        <v>0</v>
      </c>
      <c r="E15" s="108"/>
      <c r="F15" s="108"/>
      <c r="G15" s="2"/>
      <c r="H15" s="2"/>
      <c r="I15" s="2"/>
      <c r="J15" s="2"/>
      <c r="K15" s="2"/>
      <c r="L15" s="2"/>
    </row>
    <row r="16" spans="1:12" ht="12.75" customHeight="1">
      <c r="A16" s="2"/>
      <c r="B16" s="87"/>
      <c r="C16" s="88"/>
      <c r="D16" s="89"/>
      <c r="E16" s="90"/>
      <c r="F16" s="90"/>
      <c r="G16" s="2"/>
      <c r="H16" s="2"/>
      <c r="I16" s="2"/>
      <c r="J16" s="2"/>
      <c r="K16" s="2"/>
      <c r="L16" s="2"/>
    </row>
    <row r="17" spans="1:12" ht="21.75" customHeight="1" hidden="1">
      <c r="A17" s="96">
        <v>100100</v>
      </c>
      <c r="B17" s="85">
        <f>E3</f>
        <v>0</v>
      </c>
      <c r="C17" s="85">
        <f>C3</f>
        <v>0</v>
      </c>
      <c r="D17" s="85">
        <f>E6</f>
        <v>0</v>
      </c>
      <c r="E17" s="86">
        <f>E8</f>
        <v>0</v>
      </c>
      <c r="F17" s="97">
        <f>E13</f>
        <v>0</v>
      </c>
      <c r="G17" s="97">
        <f>E14</f>
        <v>0</v>
      </c>
      <c r="H17" s="97">
        <f>D15</f>
        <v>0</v>
      </c>
      <c r="I17" s="91"/>
      <c r="J17" s="92"/>
      <c r="K17" s="85"/>
      <c r="L17" s="2"/>
    </row>
    <row r="18" spans="1:12" ht="17.25" customHeight="1">
      <c r="A18" s="85"/>
      <c r="B18" s="95" t="s">
        <v>37</v>
      </c>
      <c r="C18" s="99" t="s">
        <v>52</v>
      </c>
      <c r="D18" s="100"/>
      <c r="E18" s="100"/>
      <c r="F18" s="100"/>
      <c r="G18" s="100"/>
      <c r="H18" s="100"/>
      <c r="I18" s="91"/>
      <c r="J18" s="92"/>
      <c r="K18" s="85"/>
      <c r="L18" s="2"/>
    </row>
    <row r="19" spans="1:12" ht="13.5" customHeight="1">
      <c r="A19" s="85"/>
      <c r="B19" s="94"/>
      <c r="C19" s="101" t="s">
        <v>38</v>
      </c>
      <c r="D19" s="102"/>
      <c r="E19" s="102"/>
      <c r="F19" s="102"/>
      <c r="G19" s="102"/>
      <c r="H19" s="102"/>
      <c r="I19" s="91"/>
      <c r="J19" s="92"/>
      <c r="K19" s="85"/>
      <c r="L19" s="2"/>
    </row>
    <row r="20" spans="1:12" ht="15" customHeight="1">
      <c r="A20" s="85"/>
      <c r="B20" s="94"/>
      <c r="C20" s="101" t="s">
        <v>39</v>
      </c>
      <c r="D20" s="102"/>
      <c r="E20" s="102"/>
      <c r="F20" s="102"/>
      <c r="G20" s="102"/>
      <c r="H20" s="102"/>
      <c r="I20" s="91"/>
      <c r="J20" s="92"/>
      <c r="K20" s="85"/>
      <c r="L20" s="2"/>
    </row>
    <row r="21" spans="1:12" ht="44.25" customHeight="1">
      <c r="A21" s="85"/>
      <c r="B21" s="94"/>
      <c r="C21" s="101" t="s">
        <v>42</v>
      </c>
      <c r="D21" s="102"/>
      <c r="E21" s="102"/>
      <c r="F21" s="102"/>
      <c r="G21" s="102"/>
      <c r="H21" s="102"/>
      <c r="I21" s="91"/>
      <c r="J21" s="92"/>
      <c r="K21" s="85"/>
      <c r="L21" s="2"/>
    </row>
    <row r="22" spans="1:12" ht="33.75" customHeight="1">
      <c r="A22" s="85"/>
      <c r="B22" s="94"/>
      <c r="C22" s="101" t="s">
        <v>55</v>
      </c>
      <c r="D22" s="102"/>
      <c r="E22" s="102"/>
      <c r="F22" s="102"/>
      <c r="G22" s="102"/>
      <c r="H22" s="102"/>
      <c r="I22" s="91"/>
      <c r="J22" s="92"/>
      <c r="K22" s="85"/>
      <c r="L22" s="2"/>
    </row>
    <row r="23" spans="1:12" ht="15.75" customHeight="1">
      <c r="A23" s="85"/>
      <c r="B23" s="95" t="s">
        <v>40</v>
      </c>
      <c r="C23" s="101" t="s">
        <v>43</v>
      </c>
      <c r="D23" s="102"/>
      <c r="E23" s="102"/>
      <c r="F23" s="102"/>
      <c r="G23" s="102"/>
      <c r="H23" s="102"/>
      <c r="I23" s="91"/>
      <c r="J23" s="92"/>
      <c r="K23" s="85"/>
      <c r="L23" s="2"/>
    </row>
    <row r="24" spans="1:12" ht="30.75" customHeight="1">
      <c r="A24" s="85"/>
      <c r="B24" s="94"/>
      <c r="C24" s="101" t="s">
        <v>41</v>
      </c>
      <c r="D24" s="102"/>
      <c r="E24" s="102"/>
      <c r="F24" s="102"/>
      <c r="G24" s="102"/>
      <c r="H24" s="102"/>
      <c r="I24" s="91"/>
      <c r="J24" s="92"/>
      <c r="K24" s="85"/>
      <c r="L24" s="2"/>
    </row>
    <row r="25" spans="1:12" ht="74.25" customHeight="1">
      <c r="A25" s="2"/>
      <c r="B25" s="106" t="s">
        <v>65</v>
      </c>
      <c r="C25" s="106"/>
      <c r="D25" s="106"/>
      <c r="E25" s="106"/>
      <c r="F25" s="106"/>
      <c r="G25" s="106"/>
      <c r="H25" s="106"/>
      <c r="I25" s="106"/>
      <c r="J25" s="2"/>
      <c r="K25" s="2"/>
      <c r="L25" s="2"/>
    </row>
    <row r="26" spans="1:12" ht="72" customHeight="1">
      <c r="A26" s="2"/>
      <c r="B26" s="98" t="s">
        <v>54</v>
      </c>
      <c r="C26" s="98"/>
      <c r="D26" s="98"/>
      <c r="E26" s="98"/>
      <c r="F26" s="98"/>
      <c r="G26" s="98"/>
      <c r="H26" s="98"/>
      <c r="I26" s="93"/>
      <c r="J26" s="2"/>
      <c r="K26" s="2"/>
      <c r="L26" s="2"/>
    </row>
    <row r="27" spans="1:12" ht="32.25" customHeight="1">
      <c r="A27" s="2"/>
      <c r="B27" s="2"/>
      <c r="C27" s="2"/>
      <c r="D27" s="2"/>
      <c r="E27" s="2"/>
      <c r="F27" s="2"/>
      <c r="G27" s="2"/>
      <c r="H27" s="2"/>
      <c r="I27" s="2"/>
      <c r="J27" s="2"/>
      <c r="K27" s="2"/>
      <c r="L27" s="2"/>
    </row>
    <row r="28" spans="1:12" ht="87" customHeight="1">
      <c r="A28" s="2"/>
      <c r="B28" s="2"/>
      <c r="C28" s="2"/>
      <c r="D28" s="2"/>
      <c r="E28" s="2"/>
      <c r="F28" s="2"/>
      <c r="G28" s="2"/>
      <c r="H28" s="2"/>
      <c r="I28" s="2"/>
      <c r="J28" s="2"/>
      <c r="K28" s="2"/>
      <c r="L28" s="2"/>
    </row>
    <row r="29" ht="13.5" customHeight="1"/>
    <row r="30" ht="13.5" customHeight="1"/>
  </sheetData>
  <sheetProtection sheet="1" objects="1" scenarios="1"/>
  <mergeCells count="17">
    <mergeCell ref="B1:G1"/>
    <mergeCell ref="E8:F8"/>
    <mergeCell ref="B25:I25"/>
    <mergeCell ref="E12:F12"/>
    <mergeCell ref="E15:F15"/>
    <mergeCell ref="E6:F6"/>
    <mergeCell ref="B4:G4"/>
    <mergeCell ref="E14:F14"/>
    <mergeCell ref="E13:F13"/>
    <mergeCell ref="B26:H26"/>
    <mergeCell ref="C18:H18"/>
    <mergeCell ref="C19:H19"/>
    <mergeCell ref="C21:H21"/>
    <mergeCell ref="C20:H20"/>
    <mergeCell ref="C22:H22"/>
    <mergeCell ref="C23:H23"/>
    <mergeCell ref="C24:H24"/>
  </mergeCells>
  <dataValidations count="3">
    <dataValidation allowBlank="1" showInputMessage="1" showErrorMessage="1" imeMode="on" sqref="E6 C6"/>
    <dataValidation allowBlank="1" error="▼をクリックしリストから選択してください。" imeMode="on" sqref="C3"/>
    <dataValidation type="list" showInputMessage="1" showErrorMessage="1" prompt="▼をクリックして&#10;選択してください" error="リストから選択してください" sqref="E3">
      <formula1>$M$4:$M$7</formula1>
    </dataValidation>
  </dataValidations>
  <printOptions/>
  <pageMargins left="0.49" right="0.22" top="1" bottom="1" header="0.512" footer="0.51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70"/>
  <sheetViews>
    <sheetView showGridLines="0" zoomScalePageLayoutView="0" workbookViewId="0" topLeftCell="A1">
      <selection activeCell="B6" sqref="B6"/>
    </sheetView>
  </sheetViews>
  <sheetFormatPr defaultColWidth="9.00390625" defaultRowHeight="13.5"/>
  <cols>
    <col min="1" max="1" width="2.75390625" style="14" customWidth="1"/>
    <col min="2" max="2" width="5.00390625" style="14" customWidth="1"/>
    <col min="3" max="3" width="13.75390625" style="14" customWidth="1"/>
    <col min="4" max="4" width="13.875" style="14" customWidth="1"/>
    <col min="5" max="5" width="2.625" style="14" customWidth="1"/>
    <col min="6" max="6" width="9.875" style="14" customWidth="1"/>
    <col min="7" max="7" width="7.00390625" style="14" customWidth="1"/>
    <col min="8" max="8" width="10.00390625" style="14" customWidth="1"/>
    <col min="9" max="9" width="7.00390625" style="14" customWidth="1"/>
    <col min="10" max="10" width="5.625" style="14" customWidth="1"/>
    <col min="11" max="11" width="7.625" style="29" hidden="1" customWidth="1"/>
    <col min="12" max="12" width="5.50390625" style="29" hidden="1" customWidth="1"/>
    <col min="13" max="13" width="11.125" style="29" hidden="1" customWidth="1"/>
    <col min="14" max="14" width="5.625" style="29" hidden="1" customWidth="1"/>
    <col min="15" max="15" width="8.125" style="29" hidden="1" customWidth="1"/>
    <col min="16" max="16" width="10.00390625" style="14" hidden="1" customWidth="1"/>
    <col min="17" max="17" width="9.50390625" style="14" hidden="1" customWidth="1"/>
    <col min="18" max="18" width="6.75390625" style="14" hidden="1" customWidth="1"/>
    <col min="19" max="24" width="10.25390625" style="14" hidden="1" customWidth="1"/>
    <col min="25" max="25" width="9.00390625" style="14" customWidth="1"/>
    <col min="26" max="26" width="10.00390625" style="14" customWidth="1"/>
    <col min="27" max="16384" width="9.00390625" style="14" customWidth="1"/>
  </cols>
  <sheetData>
    <row r="1" spans="1:31" ht="14.25" customHeight="1">
      <c r="A1" s="125" t="s">
        <v>66</v>
      </c>
      <c r="B1" s="126"/>
      <c r="C1" s="132" t="s">
        <v>67</v>
      </c>
      <c r="D1" s="133"/>
      <c r="E1" s="133"/>
      <c r="F1" s="31"/>
      <c r="G1" s="118" t="str">
        <f>"所属長名：  "&amp;'所属データ'!$C$6&amp;"　　印"</f>
        <v>所属長名：  　　印</v>
      </c>
      <c r="H1" s="118"/>
      <c r="I1" s="118"/>
      <c r="M1" s="76"/>
      <c r="N1" s="30"/>
      <c r="O1" s="18" t="s">
        <v>3</v>
      </c>
      <c r="P1" s="18" t="s">
        <v>4</v>
      </c>
      <c r="Q1" s="18" t="s">
        <v>5</v>
      </c>
      <c r="R1" s="18" t="s">
        <v>6</v>
      </c>
      <c r="S1" s="18" t="s">
        <v>7</v>
      </c>
      <c r="T1" s="18" t="s">
        <v>8</v>
      </c>
      <c r="U1" s="18" t="s">
        <v>9</v>
      </c>
      <c r="V1" s="18" t="s">
        <v>10</v>
      </c>
      <c r="W1" s="18" t="s">
        <v>11</v>
      </c>
      <c r="X1" s="18" t="s">
        <v>12</v>
      </c>
      <c r="Y1" s="19"/>
      <c r="Z1" s="19"/>
      <c r="AA1" s="19"/>
      <c r="AB1" s="19"/>
      <c r="AC1" s="19"/>
      <c r="AD1" s="19"/>
      <c r="AE1" s="19"/>
    </row>
    <row r="2" spans="1:31" ht="14.25" customHeight="1" thickBot="1">
      <c r="A2" s="127"/>
      <c r="B2" s="128"/>
      <c r="C2" s="134" t="str">
        <f>"所属名："&amp;'所属データ'!$C$3</f>
        <v>所属名：</v>
      </c>
      <c r="D2" s="134"/>
      <c r="E2" s="134"/>
      <c r="F2" s="31"/>
      <c r="G2" s="32" t="str">
        <f>"監督名："&amp;'所属データ'!$E$6</f>
        <v>監督名：</v>
      </c>
      <c r="H2" s="33"/>
      <c r="J2" s="75">
        <f>IF(COUNTA(J6:J50)&gt;6,"ﾘﾚｰ人数ｵｰﾊﾞｰ","")</f>
      </c>
      <c r="M2" s="28"/>
      <c r="N2" s="29">
        <f>IF(COUNTA(J6:J50)&gt;0,'所属データ'!$E$3&amp;"女",0)</f>
        <v>0</v>
      </c>
      <c r="O2" s="15">
        <f>'所属データ'!$A$17</f>
        <v>100100</v>
      </c>
      <c r="P2" s="15">
        <f>'所属データ'!$C$3</f>
        <v>0</v>
      </c>
      <c r="R2" s="14">
        <f>IF(J5="","",RIGHT(J5+100000,5))</f>
      </c>
      <c r="S2" s="14">
        <f>IF(ISERROR(SMALL($M$6:$M$50,1)),"",SMALL($M$6:$M$50,1))</f>
      </c>
      <c r="T2" s="14">
        <f>IF(ISERROR(SMALL($M$6:$M$50,2)),"",SMALL($M$6:$M$50,2))</f>
      </c>
      <c r="U2" s="14">
        <f>IF(ISERROR(SMALL($M$6:$M$50,3)),"",SMALL($M$6:$M$50,3))</f>
      </c>
      <c r="V2" s="14">
        <f>IF(ISERROR(SMALL($M$6:$M$50,4)),"",SMALL($M$6:$M$50,4))</f>
      </c>
      <c r="W2" s="14">
        <f>IF(ISERROR(SMALL($M$6:$M$50,5)),"",SMALL($M$6:$M$50,5))</f>
      </c>
      <c r="X2" s="14">
        <f>IF(ISERROR(SMALL($M$6:$M$50,6)),"",SMALL($M$6:$M$50,6))</f>
      </c>
      <c r="Y2" s="19"/>
      <c r="Z2" s="19"/>
      <c r="AA2" s="19"/>
      <c r="AB2" s="19"/>
      <c r="AC2" s="19"/>
      <c r="AD2" s="19"/>
      <c r="AE2" s="19"/>
    </row>
    <row r="3" spans="1:31" ht="14.25" customHeight="1" thickBot="1">
      <c r="A3" s="129"/>
      <c r="B3" s="129"/>
      <c r="C3" s="129"/>
      <c r="D3" s="29"/>
      <c r="E3" s="29"/>
      <c r="F3" s="29"/>
      <c r="G3" s="74"/>
      <c r="H3" s="29"/>
      <c r="J3" s="77" t="s">
        <v>13</v>
      </c>
      <c r="K3" s="29" t="s">
        <v>14</v>
      </c>
      <c r="Y3" s="20"/>
      <c r="Z3" s="19"/>
      <c r="AA3" s="19"/>
      <c r="AB3" s="19"/>
      <c r="AC3" s="19"/>
      <c r="AD3" s="19"/>
      <c r="AE3" s="19"/>
    </row>
    <row r="4" spans="1:31" ht="12" customHeight="1">
      <c r="A4" s="130" t="s">
        <v>15</v>
      </c>
      <c r="B4" s="119" t="s">
        <v>23</v>
      </c>
      <c r="C4" s="42" t="s">
        <v>17</v>
      </c>
      <c r="D4" s="42" t="s">
        <v>16</v>
      </c>
      <c r="E4" s="123" t="s">
        <v>20</v>
      </c>
      <c r="F4" s="121" t="s">
        <v>25</v>
      </c>
      <c r="G4" s="122"/>
      <c r="H4" s="121" t="s">
        <v>49</v>
      </c>
      <c r="I4" s="122"/>
      <c r="J4" s="46" t="s">
        <v>22</v>
      </c>
      <c r="K4" s="30"/>
      <c r="L4" s="30"/>
      <c r="N4" s="30"/>
      <c r="Y4" s="21"/>
      <c r="Z4" s="19"/>
      <c r="AA4" s="19"/>
      <c r="AB4" s="19"/>
      <c r="AC4" s="19"/>
      <c r="AD4" s="19"/>
      <c r="AE4" s="19"/>
    </row>
    <row r="5" spans="1:31" ht="13.5" customHeight="1" thickBot="1">
      <c r="A5" s="131"/>
      <c r="B5" s="120"/>
      <c r="C5" s="43" t="s">
        <v>18</v>
      </c>
      <c r="D5" s="43" t="s">
        <v>18</v>
      </c>
      <c r="E5" s="124"/>
      <c r="F5" s="44" t="s">
        <v>21</v>
      </c>
      <c r="G5" s="45" t="s">
        <v>22</v>
      </c>
      <c r="H5" s="44" t="s">
        <v>21</v>
      </c>
      <c r="I5" s="45" t="s">
        <v>22</v>
      </c>
      <c r="J5" s="78"/>
      <c r="K5" s="30">
        <f>COUNTA(C6:C50)</f>
        <v>0</v>
      </c>
      <c r="L5" s="30"/>
      <c r="Y5" s="19"/>
      <c r="Z5" s="19"/>
      <c r="AA5" s="19"/>
      <c r="AB5" s="19"/>
      <c r="AC5" s="19"/>
      <c r="AD5" s="19"/>
      <c r="AE5" s="19"/>
    </row>
    <row r="6" spans="1:31" ht="14.25" customHeight="1">
      <c r="A6" s="68">
        <v>1</v>
      </c>
      <c r="B6" s="47"/>
      <c r="C6" s="60"/>
      <c r="D6" s="60"/>
      <c r="E6" s="61"/>
      <c r="F6" s="50"/>
      <c r="G6" s="51"/>
      <c r="H6" s="50"/>
      <c r="I6" s="51"/>
      <c r="J6" s="56"/>
      <c r="K6" s="29">
        <f>'所属データ'!$A$17</f>
        <v>100100</v>
      </c>
      <c r="L6" s="29">
        <f>COUNTA(F6,H6)</f>
        <v>0</v>
      </c>
      <c r="M6" s="29">
        <f>IF(J6="","",K6*1000+20000+A6)</f>
      </c>
      <c r="Y6" s="15"/>
      <c r="Z6" s="34"/>
      <c r="AA6" s="19"/>
      <c r="AB6" s="19"/>
      <c r="AC6" s="19"/>
      <c r="AD6" s="19"/>
      <c r="AE6" s="19"/>
    </row>
    <row r="7" spans="1:17" ht="14.25" customHeight="1">
      <c r="A7" s="69">
        <v>2</v>
      </c>
      <c r="B7" s="49"/>
      <c r="C7" s="62"/>
      <c r="D7" s="62"/>
      <c r="E7" s="63"/>
      <c r="F7" s="52"/>
      <c r="G7" s="53"/>
      <c r="H7" s="52"/>
      <c r="I7" s="53"/>
      <c r="J7" s="57"/>
      <c r="K7" s="29">
        <f>'所属データ'!$A$17</f>
        <v>100100</v>
      </c>
      <c r="L7" s="29">
        <f aca="true" t="shared" si="0" ref="L7:L50">COUNTA(F7,H7)</f>
        <v>0</v>
      </c>
      <c r="M7" s="29">
        <f aca="true" t="shared" si="1" ref="M7:M50">IF(J7="","",K7*1000+20000+A7)</f>
      </c>
      <c r="O7" s="15"/>
      <c r="P7" s="34"/>
      <c r="Q7" s="19"/>
    </row>
    <row r="8" spans="1:27" ht="14.25" customHeight="1">
      <c r="A8" s="69">
        <v>3</v>
      </c>
      <c r="B8" s="49"/>
      <c r="C8" s="62"/>
      <c r="D8" s="62"/>
      <c r="E8" s="63"/>
      <c r="F8" s="52"/>
      <c r="G8" s="53"/>
      <c r="H8" s="52"/>
      <c r="I8" s="53"/>
      <c r="J8" s="57"/>
      <c r="K8" s="29">
        <f>'所属データ'!$A$17</f>
        <v>100100</v>
      </c>
      <c r="L8" s="29">
        <f t="shared" si="0"/>
        <v>0</v>
      </c>
      <c r="M8" s="29">
        <f t="shared" si="1"/>
      </c>
      <c r="O8" s="15"/>
      <c r="P8" s="15"/>
      <c r="Q8" s="15"/>
      <c r="R8" s="15"/>
      <c r="S8" s="15"/>
      <c r="T8" s="15"/>
      <c r="U8" s="15"/>
      <c r="V8" s="15"/>
      <c r="W8" s="15"/>
      <c r="X8" s="15"/>
      <c r="Y8" s="15"/>
      <c r="Z8" s="34"/>
      <c r="AA8" s="19"/>
    </row>
    <row r="9" spans="1:27" ht="14.25" customHeight="1">
      <c r="A9" s="69">
        <v>4</v>
      </c>
      <c r="B9" s="49"/>
      <c r="C9" s="62"/>
      <c r="D9" s="62"/>
      <c r="E9" s="63"/>
      <c r="F9" s="52"/>
      <c r="G9" s="53"/>
      <c r="H9" s="52"/>
      <c r="I9" s="53"/>
      <c r="J9" s="57"/>
      <c r="K9" s="29">
        <f>'所属データ'!$A$17</f>
        <v>100100</v>
      </c>
      <c r="L9" s="29">
        <f t="shared" si="0"/>
        <v>0</v>
      </c>
      <c r="M9" s="29">
        <f t="shared" si="1"/>
      </c>
      <c r="O9" s="15"/>
      <c r="P9" s="15"/>
      <c r="Q9" s="15"/>
      <c r="R9" s="15"/>
      <c r="S9" s="15"/>
      <c r="T9" s="15"/>
      <c r="U9" s="15"/>
      <c r="V9" s="15"/>
      <c r="W9" s="15"/>
      <c r="X9" s="15"/>
      <c r="Y9" s="15"/>
      <c r="Z9" s="34"/>
      <c r="AA9" s="19"/>
    </row>
    <row r="10" spans="1:27" ht="14.25" customHeight="1" thickBot="1">
      <c r="A10" s="70">
        <v>5</v>
      </c>
      <c r="B10" s="48"/>
      <c r="C10" s="64"/>
      <c r="D10" s="64"/>
      <c r="E10" s="65"/>
      <c r="F10" s="54"/>
      <c r="G10" s="55"/>
      <c r="H10" s="54"/>
      <c r="I10" s="55"/>
      <c r="J10" s="58"/>
      <c r="K10" s="29">
        <f>'所属データ'!$A$17</f>
        <v>100100</v>
      </c>
      <c r="L10" s="29">
        <f t="shared" si="0"/>
        <v>0</v>
      </c>
      <c r="M10" s="29">
        <f t="shared" si="1"/>
      </c>
      <c r="O10" s="15"/>
      <c r="P10" s="15"/>
      <c r="Q10" s="15"/>
      <c r="R10" s="15"/>
      <c r="S10" s="15"/>
      <c r="T10" s="15"/>
      <c r="U10" s="15"/>
      <c r="V10" s="15"/>
      <c r="W10" s="15"/>
      <c r="X10" s="15"/>
      <c r="Y10" s="15"/>
      <c r="Z10" s="34"/>
      <c r="AA10" s="19"/>
    </row>
    <row r="11" spans="1:27" ht="14.25" customHeight="1">
      <c r="A11" s="68">
        <v>6</v>
      </c>
      <c r="B11" s="47"/>
      <c r="C11" s="60"/>
      <c r="D11" s="60"/>
      <c r="E11" s="61"/>
      <c r="F11" s="50"/>
      <c r="G11" s="51"/>
      <c r="H11" s="50"/>
      <c r="I11" s="51"/>
      <c r="J11" s="56"/>
      <c r="K11" s="29">
        <f>'所属データ'!$A$17</f>
        <v>100100</v>
      </c>
      <c r="L11" s="29">
        <f t="shared" si="0"/>
        <v>0</v>
      </c>
      <c r="M11" s="29">
        <f t="shared" si="1"/>
      </c>
      <c r="O11" s="15"/>
      <c r="P11" s="15"/>
      <c r="Q11" s="15"/>
      <c r="R11" s="15"/>
      <c r="S11" s="15"/>
      <c r="T11" s="15"/>
      <c r="U11" s="15"/>
      <c r="V11" s="15"/>
      <c r="W11" s="15"/>
      <c r="X11" s="15"/>
      <c r="Y11" s="15"/>
      <c r="Z11" s="34"/>
      <c r="AA11" s="19"/>
    </row>
    <row r="12" spans="1:27" ht="14.25" customHeight="1">
      <c r="A12" s="69">
        <v>7</v>
      </c>
      <c r="B12" s="49"/>
      <c r="C12" s="62"/>
      <c r="D12" s="62"/>
      <c r="E12" s="63"/>
      <c r="F12" s="52"/>
      <c r="G12" s="53"/>
      <c r="H12" s="52"/>
      <c r="I12" s="53"/>
      <c r="J12" s="57"/>
      <c r="K12" s="29">
        <f>'所属データ'!$A$17</f>
        <v>100100</v>
      </c>
      <c r="L12" s="29">
        <f t="shared" si="0"/>
        <v>0</v>
      </c>
      <c r="M12" s="29">
        <f t="shared" si="1"/>
      </c>
      <c r="O12" s="15"/>
      <c r="P12" s="15"/>
      <c r="Q12" s="15"/>
      <c r="R12" s="15"/>
      <c r="S12" s="15"/>
      <c r="T12" s="15"/>
      <c r="U12" s="15"/>
      <c r="V12" s="15"/>
      <c r="W12" s="15"/>
      <c r="X12" s="15"/>
      <c r="Y12" s="15"/>
      <c r="Z12" s="34"/>
      <c r="AA12" s="19"/>
    </row>
    <row r="13" spans="1:26" ht="14.25" customHeight="1">
      <c r="A13" s="69">
        <v>8</v>
      </c>
      <c r="B13" s="49"/>
      <c r="C13" s="62"/>
      <c r="D13" s="62"/>
      <c r="E13" s="63"/>
      <c r="F13" s="52"/>
      <c r="G13" s="53"/>
      <c r="H13" s="52"/>
      <c r="I13" s="53"/>
      <c r="J13" s="57"/>
      <c r="K13" s="29">
        <f>'所属データ'!$A$17</f>
        <v>100100</v>
      </c>
      <c r="L13" s="29">
        <f t="shared" si="0"/>
        <v>0</v>
      </c>
      <c r="M13" s="29">
        <f t="shared" si="1"/>
      </c>
      <c r="O13" s="15"/>
      <c r="P13" s="15"/>
      <c r="Q13" s="15"/>
      <c r="R13" s="15"/>
      <c r="S13" s="15"/>
      <c r="T13" s="15"/>
      <c r="U13" s="15"/>
      <c r="V13" s="15"/>
      <c r="W13" s="15"/>
      <c r="X13" s="15"/>
      <c r="Y13" s="15"/>
      <c r="Z13" s="34"/>
    </row>
    <row r="14" spans="1:26" ht="14.25" customHeight="1">
      <c r="A14" s="69">
        <v>9</v>
      </c>
      <c r="B14" s="49"/>
      <c r="C14" s="62"/>
      <c r="D14" s="62"/>
      <c r="E14" s="63"/>
      <c r="F14" s="52"/>
      <c r="G14" s="53"/>
      <c r="H14" s="52"/>
      <c r="I14" s="53"/>
      <c r="J14" s="57"/>
      <c r="K14" s="29">
        <f>'所属データ'!$A$17</f>
        <v>100100</v>
      </c>
      <c r="L14" s="29">
        <f t="shared" si="0"/>
        <v>0</v>
      </c>
      <c r="M14" s="29">
        <f t="shared" si="1"/>
      </c>
      <c r="O14" s="15"/>
      <c r="P14" s="15"/>
      <c r="Q14" s="15"/>
      <c r="R14" s="15"/>
      <c r="S14" s="15"/>
      <c r="T14" s="15"/>
      <c r="U14" s="15"/>
      <c r="V14" s="15"/>
      <c r="W14" s="15"/>
      <c r="X14" s="15"/>
      <c r="Y14" s="15"/>
      <c r="Z14" s="34"/>
    </row>
    <row r="15" spans="1:26" ht="14.25" customHeight="1" thickBot="1">
      <c r="A15" s="70">
        <v>10</v>
      </c>
      <c r="B15" s="48"/>
      <c r="C15" s="64"/>
      <c r="D15" s="64"/>
      <c r="E15" s="65"/>
      <c r="F15" s="54"/>
      <c r="G15" s="55"/>
      <c r="H15" s="54"/>
      <c r="I15" s="55"/>
      <c r="J15" s="58"/>
      <c r="K15" s="29">
        <f>'所属データ'!$A$17</f>
        <v>100100</v>
      </c>
      <c r="L15" s="29">
        <f t="shared" si="0"/>
        <v>0</v>
      </c>
      <c r="M15" s="29">
        <f t="shared" si="1"/>
      </c>
      <c r="O15" s="15"/>
      <c r="P15" s="15"/>
      <c r="Q15" s="15"/>
      <c r="R15" s="15"/>
      <c r="S15" s="15"/>
      <c r="T15" s="15"/>
      <c r="U15" s="15"/>
      <c r="V15" s="15"/>
      <c r="W15" s="15"/>
      <c r="X15" s="15"/>
      <c r="Y15" s="15"/>
      <c r="Z15" s="34"/>
    </row>
    <row r="16" spans="1:26" ht="14.25" customHeight="1">
      <c r="A16" s="68">
        <v>11</v>
      </c>
      <c r="B16" s="47"/>
      <c r="C16" s="60"/>
      <c r="D16" s="60"/>
      <c r="E16" s="61"/>
      <c r="F16" s="50"/>
      <c r="G16" s="51"/>
      <c r="H16" s="50"/>
      <c r="I16" s="51"/>
      <c r="J16" s="56"/>
      <c r="K16" s="29">
        <f>'所属データ'!$A$17</f>
        <v>100100</v>
      </c>
      <c r="L16" s="29">
        <f t="shared" si="0"/>
        <v>0</v>
      </c>
      <c r="M16" s="29">
        <f t="shared" si="1"/>
      </c>
      <c r="O16" s="15"/>
      <c r="P16" s="15"/>
      <c r="Q16" s="15"/>
      <c r="R16" s="15"/>
      <c r="S16" s="15"/>
      <c r="T16" s="15"/>
      <c r="U16" s="15"/>
      <c r="V16" s="15"/>
      <c r="W16" s="15"/>
      <c r="X16" s="15"/>
      <c r="Y16" s="15"/>
      <c r="Z16" s="34"/>
    </row>
    <row r="17" spans="1:26" ht="14.25" customHeight="1">
      <c r="A17" s="69">
        <v>12</v>
      </c>
      <c r="B17" s="49"/>
      <c r="C17" s="62"/>
      <c r="D17" s="62"/>
      <c r="E17" s="63"/>
      <c r="F17" s="52"/>
      <c r="G17" s="53"/>
      <c r="H17" s="52"/>
      <c r="I17" s="53"/>
      <c r="J17" s="57"/>
      <c r="K17" s="29">
        <f>'所属データ'!$A$17</f>
        <v>100100</v>
      </c>
      <c r="L17" s="29">
        <f t="shared" si="0"/>
        <v>0</v>
      </c>
      <c r="M17" s="29">
        <f t="shared" si="1"/>
      </c>
      <c r="O17" s="15"/>
      <c r="P17" s="15"/>
      <c r="Q17" s="15"/>
      <c r="R17" s="15"/>
      <c r="S17" s="15"/>
      <c r="T17" s="15"/>
      <c r="U17" s="15"/>
      <c r="V17" s="15"/>
      <c r="W17" s="15"/>
      <c r="X17" s="15"/>
      <c r="Y17" s="15"/>
      <c r="Z17" s="34"/>
    </row>
    <row r="18" spans="1:26" ht="14.25" customHeight="1">
      <c r="A18" s="69">
        <v>13</v>
      </c>
      <c r="B18" s="49"/>
      <c r="C18" s="62"/>
      <c r="D18" s="62"/>
      <c r="E18" s="63"/>
      <c r="F18" s="52"/>
      <c r="G18" s="53"/>
      <c r="H18" s="52"/>
      <c r="I18" s="53"/>
      <c r="J18" s="57"/>
      <c r="K18" s="29">
        <f>'所属データ'!$A$17</f>
        <v>100100</v>
      </c>
      <c r="L18" s="29">
        <f t="shared" si="0"/>
        <v>0</v>
      </c>
      <c r="M18" s="29">
        <f t="shared" si="1"/>
      </c>
      <c r="O18" s="15"/>
      <c r="P18" s="15"/>
      <c r="Q18" s="15"/>
      <c r="R18" s="15"/>
      <c r="S18" s="15"/>
      <c r="T18" s="15"/>
      <c r="U18" s="15"/>
      <c r="V18" s="15"/>
      <c r="W18" s="15"/>
      <c r="X18" s="15"/>
      <c r="Y18" s="15"/>
      <c r="Z18" s="34"/>
    </row>
    <row r="19" spans="1:26" ht="14.25" customHeight="1">
      <c r="A19" s="69">
        <v>14</v>
      </c>
      <c r="B19" s="49"/>
      <c r="C19" s="62"/>
      <c r="D19" s="62"/>
      <c r="E19" s="63"/>
      <c r="F19" s="52"/>
      <c r="G19" s="53"/>
      <c r="H19" s="52"/>
      <c r="I19" s="53"/>
      <c r="J19" s="57"/>
      <c r="K19" s="29">
        <f>'所属データ'!$A$17</f>
        <v>100100</v>
      </c>
      <c r="L19" s="29">
        <f t="shared" si="0"/>
        <v>0</v>
      </c>
      <c r="M19" s="29">
        <f t="shared" si="1"/>
      </c>
      <c r="O19" s="15"/>
      <c r="P19" s="15"/>
      <c r="Q19" s="15"/>
      <c r="R19" s="15"/>
      <c r="S19" s="15"/>
      <c r="T19" s="15"/>
      <c r="U19" s="15"/>
      <c r="V19" s="15"/>
      <c r="W19" s="15"/>
      <c r="X19" s="15"/>
      <c r="Y19" s="15"/>
      <c r="Z19" s="34"/>
    </row>
    <row r="20" spans="1:26" ht="14.25" customHeight="1" thickBot="1">
      <c r="A20" s="70">
        <v>15</v>
      </c>
      <c r="B20" s="48"/>
      <c r="C20" s="64"/>
      <c r="D20" s="64"/>
      <c r="E20" s="65"/>
      <c r="F20" s="54"/>
      <c r="G20" s="55"/>
      <c r="H20" s="54"/>
      <c r="I20" s="55"/>
      <c r="J20" s="58"/>
      <c r="K20" s="29">
        <f>'所属データ'!$A$17</f>
        <v>100100</v>
      </c>
      <c r="L20" s="29">
        <f t="shared" si="0"/>
        <v>0</v>
      </c>
      <c r="M20" s="29">
        <f t="shared" si="1"/>
      </c>
      <c r="O20" s="15"/>
      <c r="P20" s="15"/>
      <c r="Q20" s="15"/>
      <c r="R20" s="15"/>
      <c r="S20" s="15"/>
      <c r="T20" s="15"/>
      <c r="U20" s="15"/>
      <c r="V20" s="15"/>
      <c r="W20" s="15"/>
      <c r="X20" s="15"/>
      <c r="Y20" s="15"/>
      <c r="Z20" s="34"/>
    </row>
    <row r="21" spans="1:26" ht="14.25" customHeight="1">
      <c r="A21" s="68">
        <v>16</v>
      </c>
      <c r="B21" s="47"/>
      <c r="C21" s="60"/>
      <c r="D21" s="60"/>
      <c r="E21" s="61"/>
      <c r="F21" s="50"/>
      <c r="G21" s="51"/>
      <c r="H21" s="50"/>
      <c r="I21" s="51"/>
      <c r="J21" s="56"/>
      <c r="K21" s="29">
        <f>'所属データ'!$A$17</f>
        <v>100100</v>
      </c>
      <c r="L21" s="29">
        <f t="shared" si="0"/>
        <v>0</v>
      </c>
      <c r="M21" s="29">
        <f t="shared" si="1"/>
      </c>
      <c r="O21" s="15"/>
      <c r="P21" s="15"/>
      <c r="Q21" s="15"/>
      <c r="R21" s="15"/>
      <c r="S21" s="15"/>
      <c r="T21" s="15"/>
      <c r="U21" s="15"/>
      <c r="V21" s="15"/>
      <c r="W21" s="15"/>
      <c r="X21" s="15"/>
      <c r="Y21" s="15"/>
      <c r="Z21" s="34"/>
    </row>
    <row r="22" spans="1:26" ht="14.25" customHeight="1">
      <c r="A22" s="69">
        <v>17</v>
      </c>
      <c r="B22" s="49"/>
      <c r="C22" s="62"/>
      <c r="D22" s="62"/>
      <c r="E22" s="63"/>
      <c r="F22" s="52"/>
      <c r="G22" s="53"/>
      <c r="H22" s="52"/>
      <c r="I22" s="53"/>
      <c r="J22" s="57"/>
      <c r="K22" s="29">
        <f>'所属データ'!$A$17</f>
        <v>100100</v>
      </c>
      <c r="L22" s="29">
        <f t="shared" si="0"/>
        <v>0</v>
      </c>
      <c r="M22" s="29">
        <f t="shared" si="1"/>
      </c>
      <c r="O22" s="15"/>
      <c r="P22" s="15"/>
      <c r="Q22" s="15"/>
      <c r="R22" s="15"/>
      <c r="S22" s="15"/>
      <c r="T22" s="15"/>
      <c r="U22" s="15"/>
      <c r="V22" s="15"/>
      <c r="W22" s="15"/>
      <c r="X22" s="15"/>
      <c r="Y22" s="15"/>
      <c r="Z22" s="34"/>
    </row>
    <row r="23" spans="1:26" ht="14.25" customHeight="1">
      <c r="A23" s="69">
        <v>18</v>
      </c>
      <c r="B23" s="49"/>
      <c r="C23" s="62"/>
      <c r="D23" s="62"/>
      <c r="E23" s="63"/>
      <c r="F23" s="52"/>
      <c r="G23" s="53"/>
      <c r="H23" s="52"/>
      <c r="I23" s="53"/>
      <c r="J23" s="57"/>
      <c r="K23" s="29">
        <f>'所属データ'!$A$17</f>
        <v>100100</v>
      </c>
      <c r="L23" s="29">
        <f t="shared" si="0"/>
        <v>0</v>
      </c>
      <c r="M23" s="29">
        <f t="shared" si="1"/>
      </c>
      <c r="O23" s="15"/>
      <c r="P23" s="15"/>
      <c r="Q23" s="15"/>
      <c r="R23" s="15"/>
      <c r="S23" s="15"/>
      <c r="T23" s="15"/>
      <c r="U23" s="15"/>
      <c r="V23" s="15"/>
      <c r="W23" s="15"/>
      <c r="X23" s="15"/>
      <c r="Y23" s="15"/>
      <c r="Z23" s="34"/>
    </row>
    <row r="24" spans="1:26" ht="14.25" customHeight="1">
      <c r="A24" s="69">
        <v>19</v>
      </c>
      <c r="B24" s="49"/>
      <c r="C24" s="62"/>
      <c r="D24" s="62"/>
      <c r="E24" s="63"/>
      <c r="F24" s="52"/>
      <c r="G24" s="53"/>
      <c r="H24" s="52"/>
      <c r="I24" s="53"/>
      <c r="J24" s="57"/>
      <c r="K24" s="29">
        <f>'所属データ'!$A$17</f>
        <v>100100</v>
      </c>
      <c r="L24" s="29">
        <f t="shared" si="0"/>
        <v>0</v>
      </c>
      <c r="M24" s="29">
        <f t="shared" si="1"/>
      </c>
      <c r="O24" s="15"/>
      <c r="P24" s="15"/>
      <c r="Q24" s="15"/>
      <c r="R24" s="15"/>
      <c r="S24" s="15"/>
      <c r="T24" s="15"/>
      <c r="U24" s="15"/>
      <c r="V24" s="15"/>
      <c r="W24" s="15"/>
      <c r="X24" s="15"/>
      <c r="Y24" s="15"/>
      <c r="Z24" s="34"/>
    </row>
    <row r="25" spans="1:26" ht="14.25" customHeight="1" thickBot="1">
      <c r="A25" s="70">
        <v>20</v>
      </c>
      <c r="B25" s="48"/>
      <c r="C25" s="64"/>
      <c r="D25" s="64"/>
      <c r="E25" s="65"/>
      <c r="F25" s="54"/>
      <c r="G25" s="55"/>
      <c r="H25" s="54"/>
      <c r="I25" s="55"/>
      <c r="J25" s="58"/>
      <c r="K25" s="29">
        <f>'所属データ'!$A$17</f>
        <v>100100</v>
      </c>
      <c r="L25" s="29">
        <f t="shared" si="0"/>
        <v>0</v>
      </c>
      <c r="M25" s="29">
        <f t="shared" si="1"/>
      </c>
      <c r="O25" s="15"/>
      <c r="P25" s="15"/>
      <c r="Q25" s="15"/>
      <c r="R25" s="15"/>
      <c r="S25" s="15"/>
      <c r="T25" s="15"/>
      <c r="U25" s="15"/>
      <c r="V25" s="15"/>
      <c r="W25" s="15"/>
      <c r="X25" s="15"/>
      <c r="Y25" s="15"/>
      <c r="Z25" s="34"/>
    </row>
    <row r="26" spans="1:26" ht="14.25" customHeight="1">
      <c r="A26" s="68">
        <v>21</v>
      </c>
      <c r="B26" s="47"/>
      <c r="C26" s="60"/>
      <c r="D26" s="60"/>
      <c r="E26" s="61"/>
      <c r="F26" s="50"/>
      <c r="G26" s="51"/>
      <c r="H26" s="50"/>
      <c r="I26" s="51"/>
      <c r="J26" s="56"/>
      <c r="K26" s="29">
        <f>'所属データ'!$A$17</f>
        <v>100100</v>
      </c>
      <c r="L26" s="29">
        <f t="shared" si="0"/>
        <v>0</v>
      </c>
      <c r="M26" s="29">
        <f t="shared" si="1"/>
      </c>
      <c r="O26" s="15"/>
      <c r="P26" s="15"/>
      <c r="Q26" s="15"/>
      <c r="R26" s="15"/>
      <c r="S26" s="15"/>
      <c r="T26" s="15"/>
      <c r="U26" s="15"/>
      <c r="V26" s="15"/>
      <c r="W26" s="15"/>
      <c r="X26" s="15"/>
      <c r="Y26" s="15"/>
      <c r="Z26" s="34"/>
    </row>
    <row r="27" spans="1:26" ht="14.25" customHeight="1">
      <c r="A27" s="69">
        <v>22</v>
      </c>
      <c r="B27" s="49"/>
      <c r="C27" s="62"/>
      <c r="D27" s="62"/>
      <c r="E27" s="63"/>
      <c r="F27" s="52"/>
      <c r="G27" s="53"/>
      <c r="H27" s="52"/>
      <c r="I27" s="53"/>
      <c r="J27" s="57"/>
      <c r="K27" s="29">
        <f>'所属データ'!$A$17</f>
        <v>100100</v>
      </c>
      <c r="L27" s="29">
        <f t="shared" si="0"/>
        <v>0</v>
      </c>
      <c r="M27" s="29">
        <f t="shared" si="1"/>
      </c>
      <c r="O27" s="15"/>
      <c r="P27" s="15"/>
      <c r="Q27" s="15"/>
      <c r="R27" s="15"/>
      <c r="S27" s="15"/>
      <c r="T27" s="15"/>
      <c r="U27" s="15"/>
      <c r="V27" s="15"/>
      <c r="W27" s="15"/>
      <c r="X27" s="15"/>
      <c r="Y27" s="15"/>
      <c r="Z27" s="34"/>
    </row>
    <row r="28" spans="1:26" ht="14.25" customHeight="1">
      <c r="A28" s="69">
        <v>23</v>
      </c>
      <c r="B28" s="49"/>
      <c r="C28" s="62"/>
      <c r="D28" s="62"/>
      <c r="E28" s="63"/>
      <c r="F28" s="52"/>
      <c r="G28" s="53"/>
      <c r="H28" s="52"/>
      <c r="I28" s="53"/>
      <c r="J28" s="57"/>
      <c r="K28" s="29">
        <f>'所属データ'!$A$17</f>
        <v>100100</v>
      </c>
      <c r="L28" s="29">
        <f t="shared" si="0"/>
        <v>0</v>
      </c>
      <c r="M28" s="29">
        <f t="shared" si="1"/>
      </c>
      <c r="O28" s="15"/>
      <c r="P28" s="15"/>
      <c r="Q28" s="15"/>
      <c r="R28" s="15"/>
      <c r="S28" s="15"/>
      <c r="T28" s="15"/>
      <c r="U28" s="15"/>
      <c r="V28" s="15"/>
      <c r="W28" s="15"/>
      <c r="X28" s="15"/>
      <c r="Y28" s="15"/>
      <c r="Z28" s="34"/>
    </row>
    <row r="29" spans="1:26" ht="14.25" customHeight="1">
      <c r="A29" s="69">
        <v>24</v>
      </c>
      <c r="B29" s="49"/>
      <c r="C29" s="62"/>
      <c r="D29" s="62"/>
      <c r="E29" s="63"/>
      <c r="F29" s="52"/>
      <c r="G29" s="53"/>
      <c r="H29" s="52"/>
      <c r="I29" s="53"/>
      <c r="J29" s="57"/>
      <c r="K29" s="29">
        <f>'所属データ'!$A$17</f>
        <v>100100</v>
      </c>
      <c r="L29" s="29">
        <f t="shared" si="0"/>
        <v>0</v>
      </c>
      <c r="M29" s="29">
        <f t="shared" si="1"/>
      </c>
      <c r="O29" s="15"/>
      <c r="P29" s="15"/>
      <c r="Q29" s="15"/>
      <c r="R29" s="15"/>
      <c r="S29" s="15"/>
      <c r="T29" s="15"/>
      <c r="U29" s="15"/>
      <c r="V29" s="15"/>
      <c r="W29" s="15"/>
      <c r="X29" s="15"/>
      <c r="Y29" s="15"/>
      <c r="Z29" s="34"/>
    </row>
    <row r="30" spans="1:26" ht="14.25" customHeight="1" thickBot="1">
      <c r="A30" s="70">
        <v>25</v>
      </c>
      <c r="B30" s="48"/>
      <c r="C30" s="64"/>
      <c r="D30" s="64"/>
      <c r="E30" s="65"/>
      <c r="F30" s="54"/>
      <c r="G30" s="55"/>
      <c r="H30" s="54"/>
      <c r="I30" s="55"/>
      <c r="J30" s="58"/>
      <c r="K30" s="29">
        <f>'所属データ'!$A$17</f>
        <v>100100</v>
      </c>
      <c r="L30" s="29">
        <f t="shared" si="0"/>
        <v>0</v>
      </c>
      <c r="M30" s="29">
        <f t="shared" si="1"/>
      </c>
      <c r="O30" s="15"/>
      <c r="P30" s="15"/>
      <c r="Q30" s="15"/>
      <c r="R30" s="15"/>
      <c r="S30" s="15"/>
      <c r="T30" s="15"/>
      <c r="U30" s="15"/>
      <c r="V30" s="15"/>
      <c r="W30" s="15"/>
      <c r="X30" s="15"/>
      <c r="Y30" s="15"/>
      <c r="Z30" s="34"/>
    </row>
    <row r="31" spans="1:26" ht="14.25" customHeight="1">
      <c r="A31" s="68">
        <v>26</v>
      </c>
      <c r="B31" s="47"/>
      <c r="C31" s="60"/>
      <c r="D31" s="60"/>
      <c r="E31" s="61"/>
      <c r="F31" s="50"/>
      <c r="G31" s="51"/>
      <c r="H31" s="50"/>
      <c r="I31" s="51"/>
      <c r="J31" s="56"/>
      <c r="K31" s="29">
        <f>'所属データ'!$A$17</f>
        <v>100100</v>
      </c>
      <c r="L31" s="29">
        <f t="shared" si="0"/>
        <v>0</v>
      </c>
      <c r="M31" s="29">
        <f t="shared" si="1"/>
      </c>
      <c r="O31" s="15"/>
      <c r="P31" s="15"/>
      <c r="Q31" s="15"/>
      <c r="R31" s="15"/>
      <c r="S31" s="15"/>
      <c r="T31" s="15"/>
      <c r="U31" s="15"/>
      <c r="V31" s="15"/>
      <c r="W31" s="15"/>
      <c r="X31" s="15"/>
      <c r="Y31" s="15"/>
      <c r="Z31" s="34"/>
    </row>
    <row r="32" spans="1:26" ht="14.25" customHeight="1">
      <c r="A32" s="69">
        <v>27</v>
      </c>
      <c r="B32" s="49"/>
      <c r="C32" s="62"/>
      <c r="D32" s="62"/>
      <c r="E32" s="63"/>
      <c r="F32" s="52"/>
      <c r="G32" s="53"/>
      <c r="H32" s="52"/>
      <c r="I32" s="53"/>
      <c r="J32" s="57"/>
      <c r="K32" s="29">
        <f>'所属データ'!$A$17</f>
        <v>100100</v>
      </c>
      <c r="L32" s="29">
        <f t="shared" si="0"/>
        <v>0</v>
      </c>
      <c r="M32" s="29">
        <f t="shared" si="1"/>
      </c>
      <c r="O32" s="15"/>
      <c r="P32" s="15"/>
      <c r="Q32" s="15"/>
      <c r="R32" s="15"/>
      <c r="S32" s="15"/>
      <c r="T32" s="15"/>
      <c r="U32" s="15"/>
      <c r="V32" s="15"/>
      <c r="W32" s="15"/>
      <c r="X32" s="15"/>
      <c r="Y32" s="15"/>
      <c r="Z32" s="34"/>
    </row>
    <row r="33" spans="1:26" ht="14.25" customHeight="1">
      <c r="A33" s="69">
        <v>28</v>
      </c>
      <c r="B33" s="49"/>
      <c r="C33" s="62"/>
      <c r="D33" s="62"/>
      <c r="E33" s="63"/>
      <c r="F33" s="52"/>
      <c r="G33" s="53"/>
      <c r="H33" s="52"/>
      <c r="I33" s="53"/>
      <c r="J33" s="57"/>
      <c r="K33" s="29">
        <f>'所属データ'!$A$17</f>
        <v>100100</v>
      </c>
      <c r="L33" s="29">
        <f t="shared" si="0"/>
        <v>0</v>
      </c>
      <c r="M33" s="29">
        <f t="shared" si="1"/>
      </c>
      <c r="O33" s="15"/>
      <c r="P33" s="15"/>
      <c r="Q33" s="15"/>
      <c r="R33" s="15"/>
      <c r="S33" s="15"/>
      <c r="T33" s="15"/>
      <c r="U33" s="15"/>
      <c r="V33" s="15"/>
      <c r="W33" s="15"/>
      <c r="X33" s="15"/>
      <c r="Y33" s="15"/>
      <c r="Z33" s="34"/>
    </row>
    <row r="34" spans="1:26" ht="14.25" customHeight="1">
      <c r="A34" s="69">
        <v>29</v>
      </c>
      <c r="B34" s="49"/>
      <c r="C34" s="62"/>
      <c r="D34" s="62"/>
      <c r="E34" s="63"/>
      <c r="F34" s="52"/>
      <c r="G34" s="53"/>
      <c r="H34" s="52"/>
      <c r="I34" s="53"/>
      <c r="J34" s="57"/>
      <c r="K34" s="29">
        <f>'所属データ'!$A$17</f>
        <v>100100</v>
      </c>
      <c r="L34" s="29">
        <f t="shared" si="0"/>
        <v>0</v>
      </c>
      <c r="M34" s="29">
        <f t="shared" si="1"/>
      </c>
      <c r="O34" s="15"/>
      <c r="P34" s="15"/>
      <c r="Q34" s="15"/>
      <c r="R34" s="15"/>
      <c r="S34" s="15"/>
      <c r="T34" s="15"/>
      <c r="U34" s="15"/>
      <c r="V34" s="15"/>
      <c r="W34" s="15"/>
      <c r="X34" s="15"/>
      <c r="Y34" s="15"/>
      <c r="Z34" s="34"/>
    </row>
    <row r="35" spans="1:26" ht="14.25" customHeight="1" thickBot="1">
      <c r="A35" s="70">
        <v>30</v>
      </c>
      <c r="B35" s="48"/>
      <c r="C35" s="64"/>
      <c r="D35" s="64"/>
      <c r="E35" s="65"/>
      <c r="F35" s="54"/>
      <c r="G35" s="55"/>
      <c r="H35" s="54"/>
      <c r="I35" s="55"/>
      <c r="J35" s="58"/>
      <c r="K35" s="29">
        <f>'所属データ'!$A$17</f>
        <v>100100</v>
      </c>
      <c r="L35" s="29">
        <f t="shared" si="0"/>
        <v>0</v>
      </c>
      <c r="M35" s="29">
        <f t="shared" si="1"/>
      </c>
      <c r="O35" s="15"/>
      <c r="P35" s="15"/>
      <c r="Q35" s="15"/>
      <c r="R35" s="15"/>
      <c r="S35" s="15"/>
      <c r="T35" s="15"/>
      <c r="U35" s="15"/>
      <c r="V35" s="15"/>
      <c r="W35" s="15"/>
      <c r="X35" s="15"/>
      <c r="Y35" s="15"/>
      <c r="Z35" s="34"/>
    </row>
    <row r="36" spans="1:26" ht="14.25" customHeight="1">
      <c r="A36" s="68">
        <v>31</v>
      </c>
      <c r="B36" s="47"/>
      <c r="C36" s="60"/>
      <c r="D36" s="60"/>
      <c r="E36" s="61"/>
      <c r="F36" s="50"/>
      <c r="G36" s="51"/>
      <c r="H36" s="50"/>
      <c r="I36" s="51"/>
      <c r="J36" s="56"/>
      <c r="K36" s="29">
        <f>'所属データ'!$A$17</f>
        <v>100100</v>
      </c>
      <c r="L36" s="29">
        <f t="shared" si="0"/>
        <v>0</v>
      </c>
      <c r="M36" s="29">
        <f t="shared" si="1"/>
      </c>
      <c r="O36" s="15"/>
      <c r="P36" s="15"/>
      <c r="Q36" s="15"/>
      <c r="R36" s="15"/>
      <c r="S36" s="15"/>
      <c r="T36" s="15"/>
      <c r="U36" s="15"/>
      <c r="V36" s="15"/>
      <c r="W36" s="15"/>
      <c r="X36" s="15"/>
      <c r="Y36" s="15"/>
      <c r="Z36" s="34"/>
    </row>
    <row r="37" spans="1:26" ht="14.25" customHeight="1">
      <c r="A37" s="69">
        <v>32</v>
      </c>
      <c r="B37" s="49"/>
      <c r="C37" s="62"/>
      <c r="D37" s="62"/>
      <c r="E37" s="63"/>
      <c r="F37" s="52"/>
      <c r="G37" s="53"/>
      <c r="H37" s="52"/>
      <c r="I37" s="53"/>
      <c r="J37" s="57"/>
      <c r="K37" s="29">
        <f>'所属データ'!$A$17</f>
        <v>100100</v>
      </c>
      <c r="L37" s="29">
        <f t="shared" si="0"/>
        <v>0</v>
      </c>
      <c r="M37" s="29">
        <f t="shared" si="1"/>
      </c>
      <c r="O37" s="15"/>
      <c r="P37" s="15"/>
      <c r="Q37" s="15"/>
      <c r="R37" s="15"/>
      <c r="S37" s="15"/>
      <c r="T37" s="15"/>
      <c r="U37" s="15"/>
      <c r="V37" s="15"/>
      <c r="W37" s="15"/>
      <c r="X37" s="15"/>
      <c r="Y37" s="15"/>
      <c r="Z37" s="34"/>
    </row>
    <row r="38" spans="1:26" ht="14.25" customHeight="1">
      <c r="A38" s="69">
        <v>33</v>
      </c>
      <c r="B38" s="49"/>
      <c r="C38" s="62"/>
      <c r="D38" s="62"/>
      <c r="E38" s="63"/>
      <c r="F38" s="52"/>
      <c r="G38" s="53"/>
      <c r="H38" s="52"/>
      <c r="I38" s="53"/>
      <c r="J38" s="57"/>
      <c r="K38" s="29">
        <f>'所属データ'!$A$17</f>
        <v>100100</v>
      </c>
      <c r="L38" s="29">
        <f t="shared" si="0"/>
        <v>0</v>
      </c>
      <c r="M38" s="29">
        <f t="shared" si="1"/>
      </c>
      <c r="O38" s="15"/>
      <c r="P38" s="15"/>
      <c r="Q38" s="15"/>
      <c r="R38" s="15"/>
      <c r="S38" s="15"/>
      <c r="T38" s="15"/>
      <c r="U38" s="15"/>
      <c r="V38" s="15"/>
      <c r="W38" s="15"/>
      <c r="X38" s="15"/>
      <c r="Y38" s="15"/>
      <c r="Z38" s="34"/>
    </row>
    <row r="39" spans="1:26" ht="14.25" customHeight="1">
      <c r="A39" s="69">
        <v>34</v>
      </c>
      <c r="B39" s="49"/>
      <c r="C39" s="62"/>
      <c r="D39" s="62"/>
      <c r="E39" s="63"/>
      <c r="F39" s="52"/>
      <c r="G39" s="53"/>
      <c r="H39" s="52"/>
      <c r="I39" s="53"/>
      <c r="J39" s="57"/>
      <c r="K39" s="29">
        <f>'所属データ'!$A$17</f>
        <v>100100</v>
      </c>
      <c r="L39" s="29">
        <f t="shared" si="0"/>
        <v>0</v>
      </c>
      <c r="M39" s="29">
        <f t="shared" si="1"/>
      </c>
      <c r="O39" s="15"/>
      <c r="P39" s="15"/>
      <c r="Q39" s="15"/>
      <c r="R39" s="15"/>
      <c r="S39" s="15"/>
      <c r="T39" s="15"/>
      <c r="U39" s="15"/>
      <c r="V39" s="15"/>
      <c r="W39" s="15"/>
      <c r="X39" s="15"/>
      <c r="Y39" s="15"/>
      <c r="Z39" s="34"/>
    </row>
    <row r="40" spans="1:26" ht="14.25" customHeight="1" thickBot="1">
      <c r="A40" s="70">
        <v>35</v>
      </c>
      <c r="B40" s="48"/>
      <c r="C40" s="64"/>
      <c r="D40" s="64"/>
      <c r="E40" s="65"/>
      <c r="F40" s="54"/>
      <c r="G40" s="55"/>
      <c r="H40" s="54"/>
      <c r="I40" s="55"/>
      <c r="J40" s="58"/>
      <c r="K40" s="29">
        <f>'所属データ'!$A$17</f>
        <v>100100</v>
      </c>
      <c r="L40" s="29">
        <f t="shared" si="0"/>
        <v>0</v>
      </c>
      <c r="M40" s="29">
        <f t="shared" si="1"/>
      </c>
      <c r="O40" s="15"/>
      <c r="P40" s="15"/>
      <c r="Q40" s="15"/>
      <c r="R40" s="15"/>
      <c r="S40" s="15"/>
      <c r="T40" s="15"/>
      <c r="U40" s="15"/>
      <c r="V40" s="15"/>
      <c r="W40" s="15"/>
      <c r="X40" s="15"/>
      <c r="Y40" s="15"/>
      <c r="Z40" s="34"/>
    </row>
    <row r="41" spans="1:26" ht="14.25" customHeight="1">
      <c r="A41" s="68">
        <v>36</v>
      </c>
      <c r="B41" s="47"/>
      <c r="C41" s="60"/>
      <c r="D41" s="60"/>
      <c r="E41" s="61"/>
      <c r="F41" s="50"/>
      <c r="G41" s="51"/>
      <c r="H41" s="50"/>
      <c r="I41" s="51"/>
      <c r="J41" s="56"/>
      <c r="K41" s="29">
        <f>'所属データ'!$A$17</f>
        <v>100100</v>
      </c>
      <c r="L41" s="29">
        <f t="shared" si="0"/>
        <v>0</v>
      </c>
      <c r="M41" s="29">
        <f t="shared" si="1"/>
      </c>
      <c r="O41" s="15"/>
      <c r="P41" s="15"/>
      <c r="Q41" s="15"/>
      <c r="R41" s="15"/>
      <c r="S41" s="15"/>
      <c r="T41" s="15"/>
      <c r="U41" s="15"/>
      <c r="V41" s="15"/>
      <c r="W41" s="15"/>
      <c r="X41" s="15"/>
      <c r="Y41" s="15"/>
      <c r="Z41" s="34"/>
    </row>
    <row r="42" spans="1:26" ht="14.25" customHeight="1">
      <c r="A42" s="69">
        <v>37</v>
      </c>
      <c r="B42" s="49"/>
      <c r="C42" s="62"/>
      <c r="D42" s="62"/>
      <c r="E42" s="63"/>
      <c r="F42" s="52"/>
      <c r="G42" s="53"/>
      <c r="H42" s="52"/>
      <c r="I42" s="53"/>
      <c r="J42" s="57"/>
      <c r="K42" s="29">
        <f>'所属データ'!$A$17</f>
        <v>100100</v>
      </c>
      <c r="L42" s="29">
        <f t="shared" si="0"/>
        <v>0</v>
      </c>
      <c r="M42" s="29">
        <f t="shared" si="1"/>
      </c>
      <c r="O42" s="15"/>
      <c r="P42" s="15"/>
      <c r="Q42" s="15"/>
      <c r="R42" s="15"/>
      <c r="S42" s="15"/>
      <c r="T42" s="15"/>
      <c r="U42" s="15"/>
      <c r="V42" s="15"/>
      <c r="W42" s="15"/>
      <c r="X42" s="15"/>
      <c r="Y42" s="15"/>
      <c r="Z42" s="34"/>
    </row>
    <row r="43" spans="1:26" ht="14.25" customHeight="1">
      <c r="A43" s="69">
        <v>38</v>
      </c>
      <c r="B43" s="49"/>
      <c r="C43" s="62"/>
      <c r="D43" s="62"/>
      <c r="E43" s="63"/>
      <c r="F43" s="52"/>
      <c r="G43" s="53"/>
      <c r="H43" s="52"/>
      <c r="I43" s="53"/>
      <c r="J43" s="57"/>
      <c r="K43" s="29">
        <f>'所属データ'!$A$17</f>
        <v>100100</v>
      </c>
      <c r="L43" s="29">
        <f t="shared" si="0"/>
        <v>0</v>
      </c>
      <c r="M43" s="29">
        <f t="shared" si="1"/>
      </c>
      <c r="O43" s="15"/>
      <c r="P43" s="15"/>
      <c r="Q43" s="15"/>
      <c r="R43" s="15"/>
      <c r="S43" s="15"/>
      <c r="T43" s="15"/>
      <c r="U43" s="15"/>
      <c r="V43" s="15"/>
      <c r="W43" s="15"/>
      <c r="X43" s="15"/>
      <c r="Y43" s="15"/>
      <c r="Z43" s="34"/>
    </row>
    <row r="44" spans="1:26" ht="14.25" customHeight="1">
      <c r="A44" s="69">
        <v>39</v>
      </c>
      <c r="B44" s="49"/>
      <c r="C44" s="62"/>
      <c r="D44" s="62"/>
      <c r="E44" s="63"/>
      <c r="F44" s="52"/>
      <c r="G44" s="53"/>
      <c r="H44" s="52"/>
      <c r="I44" s="53"/>
      <c r="J44" s="57"/>
      <c r="K44" s="29">
        <f>'所属データ'!$A$17</f>
        <v>100100</v>
      </c>
      <c r="L44" s="29">
        <f t="shared" si="0"/>
        <v>0</v>
      </c>
      <c r="M44" s="29">
        <f t="shared" si="1"/>
      </c>
      <c r="O44" s="15"/>
      <c r="P44" s="15"/>
      <c r="Q44" s="15"/>
      <c r="R44" s="15"/>
      <c r="S44" s="15"/>
      <c r="T44" s="15"/>
      <c r="U44" s="15"/>
      <c r="V44" s="15"/>
      <c r="W44" s="15"/>
      <c r="X44" s="15"/>
      <c r="Y44" s="15"/>
      <c r="Z44" s="34"/>
    </row>
    <row r="45" spans="1:26" ht="14.25" customHeight="1" thickBot="1">
      <c r="A45" s="70">
        <v>40</v>
      </c>
      <c r="B45" s="48"/>
      <c r="C45" s="64"/>
      <c r="D45" s="64"/>
      <c r="E45" s="65"/>
      <c r="F45" s="54"/>
      <c r="G45" s="55"/>
      <c r="H45" s="54"/>
      <c r="I45" s="55"/>
      <c r="J45" s="58"/>
      <c r="K45" s="29">
        <f>'所属データ'!$A$17</f>
        <v>100100</v>
      </c>
      <c r="L45" s="29">
        <f t="shared" si="0"/>
        <v>0</v>
      </c>
      <c r="M45" s="29">
        <f t="shared" si="1"/>
      </c>
      <c r="O45" s="15"/>
      <c r="P45" s="15"/>
      <c r="Q45" s="15"/>
      <c r="R45" s="15"/>
      <c r="S45" s="15"/>
      <c r="T45" s="15"/>
      <c r="U45" s="15"/>
      <c r="V45" s="15"/>
      <c r="W45" s="15"/>
      <c r="X45" s="15"/>
      <c r="Y45" s="15"/>
      <c r="Z45" s="34"/>
    </row>
    <row r="46" spans="1:26" ht="14.25" customHeight="1">
      <c r="A46" s="68">
        <v>41</v>
      </c>
      <c r="B46" s="47"/>
      <c r="C46" s="60"/>
      <c r="D46" s="60"/>
      <c r="E46" s="61"/>
      <c r="F46" s="50"/>
      <c r="G46" s="51"/>
      <c r="H46" s="50"/>
      <c r="I46" s="51"/>
      <c r="J46" s="56"/>
      <c r="K46" s="29">
        <f>'所属データ'!$A$17</f>
        <v>100100</v>
      </c>
      <c r="L46" s="29">
        <f t="shared" si="0"/>
        <v>0</v>
      </c>
      <c r="M46" s="29">
        <f t="shared" si="1"/>
      </c>
      <c r="O46" s="15"/>
      <c r="P46" s="15"/>
      <c r="Q46" s="15"/>
      <c r="R46" s="15"/>
      <c r="S46" s="15"/>
      <c r="T46" s="15"/>
      <c r="U46" s="15"/>
      <c r="V46" s="15"/>
      <c r="W46" s="15"/>
      <c r="X46" s="15"/>
      <c r="Y46" s="15"/>
      <c r="Z46" s="34"/>
    </row>
    <row r="47" spans="1:26" ht="14.25" customHeight="1">
      <c r="A47" s="69">
        <v>42</v>
      </c>
      <c r="B47" s="49"/>
      <c r="C47" s="62"/>
      <c r="D47" s="62"/>
      <c r="E47" s="63"/>
      <c r="F47" s="52"/>
      <c r="G47" s="53"/>
      <c r="H47" s="52"/>
      <c r="I47" s="53"/>
      <c r="J47" s="57"/>
      <c r="K47" s="29">
        <f>'所属データ'!$A$17</f>
        <v>100100</v>
      </c>
      <c r="L47" s="29">
        <f t="shared" si="0"/>
        <v>0</v>
      </c>
      <c r="M47" s="29">
        <f t="shared" si="1"/>
      </c>
      <c r="O47" s="15"/>
      <c r="P47" s="15"/>
      <c r="Q47" s="15"/>
      <c r="R47" s="15"/>
      <c r="S47" s="15"/>
      <c r="T47" s="15"/>
      <c r="U47" s="15"/>
      <c r="V47" s="15"/>
      <c r="W47" s="15"/>
      <c r="X47" s="15"/>
      <c r="Y47" s="15"/>
      <c r="Z47" s="34"/>
    </row>
    <row r="48" spans="1:26" ht="14.25" customHeight="1">
      <c r="A48" s="69">
        <v>43</v>
      </c>
      <c r="B48" s="49"/>
      <c r="C48" s="62"/>
      <c r="D48" s="62"/>
      <c r="E48" s="63"/>
      <c r="F48" s="52"/>
      <c r="G48" s="53"/>
      <c r="H48" s="52"/>
      <c r="I48" s="53"/>
      <c r="J48" s="57"/>
      <c r="K48" s="29">
        <f>'所属データ'!$A$17</f>
        <v>100100</v>
      </c>
      <c r="L48" s="29">
        <f t="shared" si="0"/>
        <v>0</v>
      </c>
      <c r="M48" s="29">
        <f t="shared" si="1"/>
      </c>
      <c r="O48" s="15"/>
      <c r="P48" s="15"/>
      <c r="Q48" s="15"/>
      <c r="R48" s="15"/>
      <c r="S48" s="15"/>
      <c r="T48" s="15"/>
      <c r="U48" s="15"/>
      <c r="V48" s="15"/>
      <c r="W48" s="15"/>
      <c r="X48" s="15"/>
      <c r="Y48" s="15"/>
      <c r="Z48" s="34"/>
    </row>
    <row r="49" spans="1:26" ht="14.25" customHeight="1">
      <c r="A49" s="69">
        <v>44</v>
      </c>
      <c r="B49" s="49"/>
      <c r="C49" s="62"/>
      <c r="D49" s="62"/>
      <c r="E49" s="63"/>
      <c r="F49" s="52"/>
      <c r="G49" s="53"/>
      <c r="H49" s="52"/>
      <c r="I49" s="53"/>
      <c r="J49" s="57"/>
      <c r="K49" s="29">
        <f>'所属データ'!$A$17</f>
        <v>100100</v>
      </c>
      <c r="L49" s="29">
        <f t="shared" si="0"/>
        <v>0</v>
      </c>
      <c r="M49" s="29">
        <f t="shared" si="1"/>
      </c>
      <c r="O49" s="15"/>
      <c r="P49" s="15"/>
      <c r="Q49" s="15"/>
      <c r="R49" s="15"/>
      <c r="S49" s="15"/>
      <c r="T49" s="15"/>
      <c r="U49" s="15"/>
      <c r="V49" s="15"/>
      <c r="W49" s="15"/>
      <c r="X49" s="15"/>
      <c r="Y49" s="15"/>
      <c r="Z49" s="34"/>
    </row>
    <row r="50" spans="1:26" ht="14.25" customHeight="1" thickBot="1">
      <c r="A50" s="70">
        <v>45</v>
      </c>
      <c r="B50" s="48"/>
      <c r="C50" s="64"/>
      <c r="D50" s="64"/>
      <c r="E50" s="65"/>
      <c r="F50" s="54"/>
      <c r="G50" s="55"/>
      <c r="H50" s="54"/>
      <c r="I50" s="55"/>
      <c r="J50" s="58"/>
      <c r="K50" s="29">
        <f>'所属データ'!$A$17</f>
        <v>100100</v>
      </c>
      <c r="L50" s="29">
        <f t="shared" si="0"/>
        <v>0</v>
      </c>
      <c r="M50" s="29">
        <f t="shared" si="1"/>
      </c>
      <c r="O50" s="15"/>
      <c r="P50" s="15"/>
      <c r="Q50" s="15"/>
      <c r="R50" s="15"/>
      <c r="S50" s="15"/>
      <c r="T50" s="15"/>
      <c r="U50" s="15"/>
      <c r="V50" s="15"/>
      <c r="W50" s="15"/>
      <c r="X50" s="15"/>
      <c r="Y50" s="15"/>
      <c r="Z50" s="34"/>
    </row>
    <row r="54" spans="2:15" ht="13.5">
      <c r="B54" s="14" t="s">
        <v>24</v>
      </c>
      <c r="E54" s="71"/>
      <c r="J54" s="29"/>
      <c r="N54" s="14"/>
      <c r="O54" s="14"/>
    </row>
    <row r="55" spans="2:15" ht="13.5">
      <c r="B55" s="14" t="str">
        <f>IF('所属データ'!$E$3="小学",D55,C55)</f>
        <v>１００ｍ</v>
      </c>
      <c r="C55" s="14" t="s">
        <v>50</v>
      </c>
      <c r="D55" s="14" t="s">
        <v>57</v>
      </c>
      <c r="J55" s="29"/>
      <c r="N55" s="14"/>
      <c r="O55" s="14"/>
    </row>
    <row r="56" spans="2:15" ht="13.5">
      <c r="B56" s="14" t="str">
        <f>IF('所属データ'!$E$3="小学",D56,C56)</f>
        <v>２００ｍ</v>
      </c>
      <c r="C56" s="14" t="s">
        <v>68</v>
      </c>
      <c r="D56" s="14" t="s">
        <v>58</v>
      </c>
      <c r="J56" s="29"/>
      <c r="N56" s="14"/>
      <c r="O56" s="14"/>
    </row>
    <row r="57" spans="2:15" ht="13.5">
      <c r="B57" s="14" t="str">
        <f>IF('所属データ'!$E$3="小学",D57,C57)</f>
        <v>８００ｍ</v>
      </c>
      <c r="C57" s="14" t="s">
        <v>53</v>
      </c>
      <c r="D57" s="14" t="s">
        <v>59</v>
      </c>
      <c r="J57" s="29"/>
      <c r="N57" s="14"/>
      <c r="O57" s="14"/>
    </row>
    <row r="58" spans="2:15" ht="13.5">
      <c r="B58" s="14" t="str">
        <f>IF('所属データ'!$E$3="小学",D58,C58)</f>
        <v>1500m</v>
      </c>
      <c r="C58" s="14" t="s">
        <v>73</v>
      </c>
      <c r="D58" s="14" t="s">
        <v>60</v>
      </c>
      <c r="J58" s="29"/>
      <c r="N58" s="14"/>
      <c r="O58" s="14"/>
    </row>
    <row r="59" spans="2:15" ht="13.5">
      <c r="B59" s="14" t="str">
        <f>IF('所属データ'!$E$3="小学",D59,C59)</f>
        <v>3000m</v>
      </c>
      <c r="C59" s="14" t="s">
        <v>69</v>
      </c>
      <c r="D59" s="14" t="s">
        <v>61</v>
      </c>
      <c r="J59" s="29"/>
      <c r="N59" s="14"/>
      <c r="O59" s="14"/>
    </row>
    <row r="60" spans="2:15" ht="13.5">
      <c r="B60" s="14" t="str">
        <f>IF('所属データ'!$E$3="小学",D60,C60)</f>
        <v>5000m</v>
      </c>
      <c r="C60" s="14" t="s">
        <v>70</v>
      </c>
      <c r="D60" s="14" t="s">
        <v>62</v>
      </c>
      <c r="J60" s="29"/>
      <c r="N60" s="14"/>
      <c r="O60" s="14"/>
    </row>
    <row r="61" spans="2:15" ht="13.5">
      <c r="B61" s="14" t="str">
        <f>IF('所属データ'!$E$3="小学",D61,C61)</f>
        <v>走幅跳</v>
      </c>
      <c r="C61" s="14" t="s">
        <v>51</v>
      </c>
      <c r="D61" s="14" t="s">
        <v>56</v>
      </c>
      <c r="J61" s="29"/>
      <c r="N61" s="14"/>
      <c r="O61" s="14"/>
    </row>
    <row r="62" spans="2:15" ht="13.5">
      <c r="B62" s="14" t="str">
        <f>IF('所属データ'!$E$3="小学",D62,C62)</f>
        <v>三段跳</v>
      </c>
      <c r="C62" s="14" t="s">
        <v>72</v>
      </c>
      <c r="D62" s="14" t="s">
        <v>56</v>
      </c>
      <c r="J62" s="29"/>
      <c r="N62" s="14"/>
      <c r="O62" s="14"/>
    </row>
    <row r="63" spans="2:15" ht="13.5">
      <c r="B63" s="14" t="str">
        <f>IF('所属データ'!$E$3="小学",D63,C63)</f>
        <v>砲丸投</v>
      </c>
      <c r="C63" s="14" t="s">
        <v>63</v>
      </c>
      <c r="D63" s="14" t="s">
        <v>56</v>
      </c>
      <c r="J63" s="29"/>
      <c r="N63" s="14"/>
      <c r="O63" s="14"/>
    </row>
    <row r="64" spans="2:15" ht="13.5">
      <c r="B64" s="14" t="str">
        <f>IF('所属データ'!$E$3="小学",D64,C64)</f>
        <v>砲丸投(中)</v>
      </c>
      <c r="C64" s="14" t="s">
        <v>71</v>
      </c>
      <c r="D64" s="14" t="s">
        <v>56</v>
      </c>
      <c r="J64" s="29"/>
      <c r="N64" s="14"/>
      <c r="O64" s="14"/>
    </row>
    <row r="65" spans="2:15" ht="13.5">
      <c r="B65" s="14">
        <f>IF('所属データ'!$E$3="小学",D65,C65)</f>
        <v>0</v>
      </c>
      <c r="D65" s="14" t="s">
        <v>56</v>
      </c>
      <c r="J65" s="29"/>
      <c r="N65" s="14"/>
      <c r="O65" s="14"/>
    </row>
    <row r="66" spans="2:15" ht="13.5">
      <c r="B66" s="14">
        <f>IF('所属データ'!$E$3="小学",D66,C66)</f>
        <v>0</v>
      </c>
      <c r="D66" s="14" t="s">
        <v>56</v>
      </c>
      <c r="J66" s="29"/>
      <c r="N66" s="14"/>
      <c r="O66" s="14"/>
    </row>
    <row r="67" spans="2:15" ht="13.5">
      <c r="B67" s="14">
        <f>IF('所属データ'!$E$3="小学",D67,C67)</f>
        <v>0</v>
      </c>
      <c r="D67" s="17"/>
      <c r="J67" s="29"/>
      <c r="N67" s="14"/>
      <c r="O67" s="14"/>
    </row>
    <row r="68" spans="3:15" ht="13.5">
      <c r="C68" s="17"/>
      <c r="D68" s="17"/>
      <c r="J68" s="29"/>
      <c r="N68" s="14"/>
      <c r="O68" s="14"/>
    </row>
    <row r="69" ht="13.5">
      <c r="D69" s="17"/>
    </row>
    <row r="70" ht="13.5">
      <c r="D70" s="17"/>
    </row>
  </sheetData>
  <sheetProtection sheet="1" objects="1" scenarios="1" selectLockedCells="1"/>
  <mergeCells count="10">
    <mergeCell ref="G1:I1"/>
    <mergeCell ref="B4:B5"/>
    <mergeCell ref="F4:G4"/>
    <mergeCell ref="H4:I4"/>
    <mergeCell ref="E4:E5"/>
    <mergeCell ref="A1:B2"/>
    <mergeCell ref="A3:C3"/>
    <mergeCell ref="A4:A5"/>
    <mergeCell ref="C1:E1"/>
    <mergeCell ref="C2:E2"/>
  </mergeCells>
  <conditionalFormatting sqref="H6:H50">
    <cfRule type="expression" priority="1" dxfId="0" stopIfTrue="1">
      <formula>AND(H6&lt;&gt;"",F6=H6)</formula>
    </cfRule>
  </conditionalFormatting>
  <dataValidations count="8">
    <dataValidation type="whole" allowBlank="1" showErrorMessage="1" error="ﾄﾗｯｸ種目は1/100秒、ﾌｨｰﾙﾄﾞは1cm単位まで入力してください。　：　や　．　は自動で入力されますので数字のみを入力してください。&#10;" imeMode="off" sqref="J5">
      <formula1>4000</formula1>
      <formula2>13000</formula2>
    </dataValidation>
    <dataValidation type="whole"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imeMode="off" sqref="G7:G50 I6:I50">
      <formula1>100</formula1>
      <formula2>600000</formula2>
    </dataValidation>
    <dataValidation type="whole" allowBlank="1" showInputMessage="1" showErrorMessage="1" prompt="1/100秒・１cmまで入力&#10;例）1分56秒2→15620"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imeMode="off" sqref="G6">
      <formula1>100</formula1>
      <formula2>600000</formula2>
    </dataValidation>
    <dataValidation type="list" allowBlank="1" showErrorMessage="1" error="エントリーの場合は○をリストから選択してください。" sqref="J6:J50">
      <formula1>$K$3</formula1>
    </dataValidation>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6:B50">
      <formula1>OR(AND($B$52&lt;=B6,B6&lt;=$C$52),AND($D$52&lt;=B6,B6&lt;=$E$52))</formula1>
    </dataValidation>
    <dataValidation allowBlank="1" showInputMessage="1" showErrorMessage="1" imeMode="off" sqref="E6:E50"/>
    <dataValidation allowBlank="1" showInputMessage="1" showErrorMessage="1" imeMode="on" sqref="C6:D50"/>
    <dataValidation type="list" allowBlank="1" showInputMessage="1" showErrorMessage="1" prompt="▼ボタンをクリック&#10;　リストから選択。" sqref="F6:F50 H6:H50">
      <formula1>$B$55:$B$64</formula1>
    </dataValidation>
  </dataValidations>
  <printOptions/>
  <pageMargins left="0.96" right="0.19" top="0.59" bottom="0.33" header="0.57" footer="0.512"/>
  <pageSetup horizontalDpi="300" verticalDpi="3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TAKANO</dc:creator>
  <cp:keywords/>
  <dc:description/>
  <cp:lastModifiedBy>西口賢士</cp:lastModifiedBy>
  <cp:lastPrinted>2006-04-19T13:01:58Z</cp:lastPrinted>
  <dcterms:created xsi:type="dcterms:W3CDTF">2002-06-02T12:37:11Z</dcterms:created>
  <dcterms:modified xsi:type="dcterms:W3CDTF">2018-10-03T00:51:55Z</dcterms:modified>
  <cp:category/>
  <cp:version/>
  <cp:contentType/>
  <cp:contentStatus/>
</cp:coreProperties>
</file>