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90" yWindow="0" windowWidth="15480" windowHeight="1164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'所属データ'!$A$1:$K$20</definedName>
    <definedName name="_xlnm.Print_Area" localSheetId="2">'女子'!$A$1:$H$45</definedName>
    <definedName name="_xlnm.Print_Area" localSheetId="1">'男子'!$A$1:$H$45</definedName>
    <definedName name="学校データ">'所属データ'!#REF!</definedName>
    <definedName name="女種目">'女子'!$B$50:$E$64</definedName>
    <definedName name="男エントリー種目">'男子'!$F$6:$F$45,'男子'!#REF!,'男子'!#REF!</definedName>
    <definedName name="男種目" localSheetId="2">'男子'!$B$50:$E$68</definedName>
    <definedName name="男種目">'男子'!$B$50:$F$68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G6" authorId="0">
      <text>
        <r>
          <rPr>
            <sz val="9"/>
            <rFont val="ＭＳ Ｐゴシック"/>
            <family val="3"/>
          </rPr>
          <t>1/100秒・１cmまで入力
例）14秒2→1420
　　1m30→130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G6" authorId="0">
      <text>
        <r>
          <rPr>
            <sz val="9"/>
            <rFont val="ＭＳ Ｐゴシック"/>
            <family val="3"/>
          </rPr>
          <t>1/100秒・１cmまで入力
例）14秒2→1420
　　1m30→130</t>
        </r>
      </text>
    </comment>
  </commentList>
</comments>
</file>

<file path=xl/sharedStrings.xml><?xml version="1.0" encoding="utf-8"?>
<sst xmlns="http://schemas.openxmlformats.org/spreadsheetml/2006/main" count="91" uniqueCount="69">
  <si>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</si>
  <si>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</si>
  <si>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</si>
  <si>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</si>
  <si>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</si>
  <si>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</si>
  <si>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</si>
  <si>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</si>
  <si>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</si>
  <si>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</si>
  <si>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</si>
  <si>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</si>
  <si>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</si>
  <si>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</si>
  <si>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</si>
  <si>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走高跳</t>
  </si>
  <si>
    <t>走幅跳</t>
  </si>
  <si>
    <t>TM</t>
  </si>
  <si>
    <t>S4</t>
  </si>
  <si>
    <t>S5</t>
  </si>
  <si>
    <t>S6</t>
  </si>
  <si>
    <t>ﾌﾘｶﾞﾅ（半角）</t>
  </si>
  <si>
    <t>氏  名</t>
  </si>
  <si>
    <t>　　各氏名を入力してください。（全角漢字）　監督名は２名まで申請できます。</t>
  </si>
  <si>
    <t>No</t>
  </si>
  <si>
    <t>姓と名の間にｽﾍﾟｰｽ</t>
  </si>
  <si>
    <t>学年</t>
  </si>
  <si>
    <t>生年月日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</si>
  <si>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</si>
  <si>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</si>
  <si>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</si>
  <si>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</si>
  <si>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</si>
  <si>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</si>
  <si>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</si>
  <si>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</si>
  <si>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</si>
  <si>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種目名</t>
  </si>
  <si>
    <t>男子種目</t>
  </si>
  <si>
    <t>女子種目</t>
  </si>
  <si>
    <t>参加料</t>
  </si>
  <si>
    <t>内　　　訳</t>
  </si>
  <si>
    <t>払込合計金額</t>
  </si>
  <si>
    <t>種 目</t>
  </si>
  <si>
    <t>4×100mR</t>
  </si>
  <si>
    <t>監督名：</t>
  </si>
  <si>
    <t>日清食品カップ’全国小学生</t>
  </si>
  <si>
    <t>陸上競技交流大会県予選申込</t>
  </si>
  <si>
    <t>個人種目</t>
  </si>
  <si>
    <t>リレー種目</t>
  </si>
  <si>
    <t>tel(携帯)</t>
  </si>
  <si>
    <t>クラブ名(略称)：</t>
  </si>
  <si>
    <t>６年１００ｍ</t>
  </si>
  <si>
    <t>５年１００ｍ</t>
  </si>
  <si>
    <t>８０ｍＨ</t>
  </si>
  <si>
    <t>(H　年.月.日)</t>
  </si>
  <si>
    <t>(H　年.月.日)</t>
  </si>
  <si>
    <t>郵便番号：</t>
  </si>
  <si>
    <t>住　　所</t>
  </si>
  <si>
    <r>
      <t xml:space="preserve">申込み方法
</t>
    </r>
    <r>
      <rPr>
        <sz val="11"/>
        <rFont val="ＭＳ Ｐゴシック"/>
        <family val="3"/>
      </rPr>
      <t>・保存した本ファイルをメールに添付して送信してください。受信確認後返信メールを送信しますので
　メールが届いているかの確認を必ずお願いします。（確認に２～３日程度必要です）
・参加料の合計は自動で計算されます。別途口座振り込みになります。</t>
    </r>
  </si>
  <si>
    <t>確実に連絡が取れる電話を記入。</t>
  </si>
  <si>
    <r>
      <t>チーム名は</t>
    </r>
    <r>
      <rPr>
        <b/>
        <u val="single"/>
        <sz val="8"/>
        <color indexed="10"/>
        <rFont val="ＭＳ Ｐゴシック"/>
        <family val="3"/>
      </rPr>
      <t>６文字以内</t>
    </r>
    <r>
      <rPr>
        <u val="single"/>
        <sz val="8"/>
        <color indexed="10"/>
        <rFont val="ＭＳ Ｐゴシック"/>
        <family val="3"/>
      </rPr>
      <t>。</t>
    </r>
    <r>
      <rPr>
        <u val="single"/>
        <sz val="8"/>
        <rFont val="ＭＳ Ｐゴシック"/>
        <family val="3"/>
      </rPr>
      <t>小学校の場合、</t>
    </r>
    <r>
      <rPr>
        <u val="single"/>
        <sz val="8"/>
        <color indexed="10"/>
        <rFont val="ＭＳ Ｐゴシック"/>
        <family val="3"/>
      </rPr>
      <t>「○○小」可</t>
    </r>
  </si>
  <si>
    <t>クラブ・学校</t>
  </si>
  <si>
    <t>ver.2.4</t>
  </si>
  <si>
    <t>ｼﾞｬﾍﾞﾘｯｸﾎﾞｰﾙ投</t>
  </si>
  <si>
    <t>　《日清食品カップ》　
第３４回全国小学生陸上競技交流大会県予選大会申し込み</t>
  </si>
  <si>
    <r>
      <t xml:space="preserve">  </t>
    </r>
    <r>
      <rPr>
        <b/>
        <u val="single"/>
        <sz val="11"/>
        <rFont val="ＭＳ Ｐゴシック"/>
        <family val="3"/>
      </rPr>
      <t>メール申込先</t>
    </r>
    <r>
      <rPr>
        <b/>
        <sz val="11"/>
        <rFont val="ＭＳ Ｐゴシック"/>
        <family val="3"/>
      </rPr>
      <t>　　</t>
    </r>
    <r>
      <rPr>
        <b/>
        <sz val="14"/>
        <rFont val="ＭＳ Ｐゴシック"/>
        <family val="3"/>
      </rPr>
      <t>熊本陸協　ｱﾄﾞﾚｽ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kumariku@maroon.plala.or.jｐ</t>
    </r>
    <r>
      <rPr>
        <b/>
        <u val="single"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　　　　　　　　　　　お手数ですが、</t>
    </r>
    <r>
      <rPr>
        <u val="single"/>
        <sz val="11"/>
        <rFont val="ＭＳ Ｐゴシック"/>
        <family val="3"/>
      </rPr>
      <t xml:space="preserve">メール申し込み後、確認のため、申し込みファイルの表紙（参加人数、
</t>
    </r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振込金額が自動入力されたページ）を陸協宛に</t>
    </r>
    <r>
      <rPr>
        <b/>
        <u val="single"/>
        <sz val="11"/>
        <rFont val="ＭＳ Ｐゴシック"/>
        <family val="3"/>
      </rPr>
      <t>FAX（096-388-1688）</t>
    </r>
    <r>
      <rPr>
        <u val="single"/>
        <sz val="11"/>
        <rFont val="ＭＳ Ｐゴシック"/>
        <family val="3"/>
      </rPr>
      <t xml:space="preserve">してください。
</t>
    </r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（申し込み不備が多いため、FAXとメール申込、入金を照らし合わせ、確認します。）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 xml:space="preserve">
　振込先 　　口座番号　０１７７０－９－１１４８６３
　　　　　　　　加入者名　熊本陸上競技協会
　　　　　　　　　〔</t>
    </r>
    <r>
      <rPr>
        <b/>
        <sz val="11"/>
        <color indexed="10"/>
        <rFont val="ＭＳ Ｐゴシック"/>
        <family val="3"/>
      </rPr>
      <t>平成３０年６月１日(金)１８：００までに必着</t>
    </r>
    <r>
      <rPr>
        <b/>
        <sz val="11"/>
        <rFont val="ＭＳ Ｐゴシック"/>
        <family val="3"/>
      </rPr>
      <t xml:space="preserve"> 〕</t>
    </r>
  </si>
  <si>
    <t>Ｈ３０
男 子</t>
  </si>
  <si>
    <t>Ｈ３０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</si>
</sst>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女&quot;\ 0&quot;&quot;"/>
    <numFmt numFmtId="186" formatCode="&quot;男&quot;\ 0&quot;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b/>
      <u val="single"/>
      <sz val="8"/>
      <color indexed="10"/>
      <name val="ＭＳ Ｐゴシック"/>
      <family val="3"/>
    </font>
    <font>
      <u val="single"/>
      <sz val="8"/>
      <color indexed="10"/>
      <name val="ＭＳ Ｐゴシック"/>
      <family val="3"/>
    </font>
    <font>
      <u val="single"/>
      <sz val="8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3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right" vertical="top"/>
    </xf>
    <xf numFmtId="0" fontId="0" fillId="34" borderId="22" xfId="0" applyFill="1" applyBorder="1" applyAlignment="1">
      <alignment vertical="top"/>
    </xf>
    <xf numFmtId="0" fontId="0" fillId="34" borderId="2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shrinkToFit="1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0" fontId="3" fillId="35" borderId="28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horizontal="center" vertical="center"/>
      <protection locked="0"/>
    </xf>
    <xf numFmtId="178" fontId="9" fillId="0" borderId="30" xfId="0" applyNumberFormat="1" applyFont="1" applyFill="1" applyBorder="1" applyAlignment="1" applyProtection="1">
      <alignment horizontal="right" vertical="center" shrinkToFit="1"/>
      <protection locked="0"/>
    </xf>
    <xf numFmtId="178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178" fontId="9" fillId="0" borderId="3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178" fontId="9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178" fontId="9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178" fontId="9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178" fontId="9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57" fontId="0" fillId="0" borderId="45" xfId="0" applyNumberFormat="1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57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57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57" fontId="0" fillId="0" borderId="47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57" fontId="0" fillId="0" borderId="34" xfId="0" applyNumberFormat="1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5" fontId="7" fillId="33" borderId="48" xfId="0" applyNumberFormat="1" applyFont="1" applyFill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/>
    </xf>
    <xf numFmtId="0" fontId="0" fillId="34" borderId="49" xfId="0" applyFill="1" applyBorder="1" applyAlignment="1">
      <alignment horizontal="right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15" xfId="0" applyFill="1" applyBorder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0" fillId="0" borderId="0" xfId="0" applyNumberForma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5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vertical="center"/>
      <protection locked="0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184" fontId="0" fillId="33" borderId="58" xfId="0" applyNumberFormat="1" applyFill="1" applyBorder="1" applyAlignment="1">
      <alignment horizontal="center" vertical="center"/>
    </xf>
    <xf numFmtId="183" fontId="0" fillId="33" borderId="59" xfId="0" applyNumberFormat="1" applyFill="1" applyBorder="1" applyAlignment="1">
      <alignment horizontal="center" vertical="center"/>
    </xf>
    <xf numFmtId="186" fontId="0" fillId="33" borderId="58" xfId="0" applyNumberFormat="1" applyFill="1" applyBorder="1" applyAlignment="1">
      <alignment horizontal="center" vertical="center"/>
    </xf>
    <xf numFmtId="185" fontId="0" fillId="33" borderId="59" xfId="0" applyNumberFormat="1" applyFill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49" fontId="3" fillId="34" borderId="15" xfId="0" applyNumberFormat="1" applyFont="1" applyFill="1" applyBorder="1" applyAlignment="1" applyProtection="1">
      <alignment vertical="center"/>
      <protection/>
    </xf>
    <xf numFmtId="0" fontId="0" fillId="34" borderId="60" xfId="0" applyFill="1" applyBorder="1" applyAlignment="1">
      <alignment/>
    </xf>
    <xf numFmtId="0" fontId="17" fillId="33" borderId="0" xfId="0" applyFont="1" applyFill="1" applyAlignment="1">
      <alignment/>
    </xf>
    <xf numFmtId="0" fontId="18" fillId="0" borderId="17" xfId="0" applyFont="1" applyFill="1" applyBorder="1" applyAlignment="1" applyProtection="1">
      <alignment vertical="center"/>
      <protection locked="0"/>
    </xf>
    <xf numFmtId="0" fontId="0" fillId="34" borderId="61" xfId="0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0" fillId="34" borderId="61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5" borderId="65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quotePrefix="1">
      <alignment horizontal="left" vertical="center" wrapText="1" shrinkToFit="1"/>
    </xf>
    <xf numFmtId="0" fontId="0" fillId="0" borderId="0" xfId="0" applyFont="1" applyFill="1" applyBorder="1" applyAlignment="1" quotePrefix="1">
      <alignment horizontal="left" vertical="center" wrapText="1" shrinkToFit="1"/>
    </xf>
    <xf numFmtId="0" fontId="0" fillId="0" borderId="66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0" fillId="0" borderId="0" xfId="0" applyFill="1" applyAlignment="1">
      <alignment vertical="top"/>
    </xf>
    <xf numFmtId="0" fontId="3" fillId="35" borderId="6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 vertical="center" textRotation="255"/>
    </xf>
    <xf numFmtId="0" fontId="4" fillId="35" borderId="68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70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57" fontId="0" fillId="0" borderId="72" xfId="0" applyNumberFormat="1" applyFill="1" applyBorder="1" applyAlignment="1">
      <alignment horizontal="left" vertical="center"/>
    </xf>
    <xf numFmtId="0" fontId="11" fillId="0" borderId="72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textRotation="255"/>
    </xf>
    <xf numFmtId="0" fontId="3" fillId="34" borderId="34" xfId="0" applyFont="1" applyFill="1" applyBorder="1" applyAlignment="1">
      <alignment horizontal="center" vertical="center" textRotation="255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11" fillId="0" borderId="8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C3" sqref="C3"/>
    </sheetView>
  </sheetViews>
  <sheetFormatPr defaultColWidth="8.875" defaultRowHeight="13.5"/>
  <cols>
    <col min="1" max="1" width="5.625" style="0" customWidth="1"/>
    <col min="2" max="2" width="14.00390625" style="0" customWidth="1"/>
    <col min="3" max="3" width="20.625" style="0" customWidth="1"/>
    <col min="4" max="4" width="13.00390625" style="0" customWidth="1"/>
    <col min="5" max="6" width="10.125" style="0" customWidth="1"/>
    <col min="7" max="7" width="14.125" style="0" customWidth="1"/>
    <col min="8" max="10" width="2.125" style="0" customWidth="1"/>
    <col min="11" max="11" width="1.625" style="0" customWidth="1"/>
    <col min="12" max="21" width="5.00390625" style="0" customWidth="1"/>
  </cols>
  <sheetData>
    <row r="1" spans="1:11" ht="31.5" customHeight="1" thickBot="1">
      <c r="A1" s="1"/>
      <c r="B1" s="126" t="s">
        <v>65</v>
      </c>
      <c r="C1" s="127"/>
      <c r="D1" s="127"/>
      <c r="E1" s="127"/>
      <c r="F1" s="127"/>
      <c r="G1" s="1"/>
      <c r="H1" s="1"/>
      <c r="I1" s="1"/>
      <c r="J1" s="1"/>
      <c r="K1" s="1"/>
    </row>
    <row r="2" spans="1:11" ht="9" customHeight="1" thickTop="1">
      <c r="A2" s="1"/>
      <c r="B2" s="3"/>
      <c r="C2" s="86"/>
      <c r="D2" s="4"/>
      <c r="E2" s="4"/>
      <c r="F2" s="4"/>
      <c r="G2" s="5"/>
      <c r="H2" s="1"/>
      <c r="I2" s="1"/>
      <c r="J2" s="1"/>
      <c r="K2" s="1"/>
    </row>
    <row r="3" spans="1:11" ht="18.75" customHeight="1">
      <c r="A3" s="1"/>
      <c r="B3" s="6" t="s">
        <v>51</v>
      </c>
      <c r="C3" s="118"/>
      <c r="D3" s="122" t="s">
        <v>62</v>
      </c>
      <c r="E3" s="121" t="s">
        <v>61</v>
      </c>
      <c r="F3" s="8"/>
      <c r="G3" s="7"/>
      <c r="H3" s="1"/>
      <c r="I3" s="1"/>
      <c r="J3" s="1"/>
      <c r="K3" s="1"/>
    </row>
    <row r="4" spans="1:11" ht="6.75" customHeight="1">
      <c r="A4" s="1"/>
      <c r="B4" s="21"/>
      <c r="C4" s="22"/>
      <c r="D4" s="23"/>
      <c r="E4" s="24"/>
      <c r="F4" s="22"/>
      <c r="G4" s="25"/>
      <c r="H4" s="1"/>
      <c r="I4" s="1"/>
      <c r="J4" s="1"/>
      <c r="K4" s="1"/>
    </row>
    <row r="5" spans="1:11" ht="21.75" customHeight="1">
      <c r="A5" s="1"/>
      <c r="B5" s="26" t="s">
        <v>23</v>
      </c>
      <c r="C5" s="27"/>
      <c r="D5" s="28"/>
      <c r="E5" s="29"/>
      <c r="F5" s="27"/>
      <c r="G5" s="7"/>
      <c r="H5" s="1"/>
      <c r="I5" s="1"/>
      <c r="J5" s="1"/>
      <c r="K5" s="1"/>
    </row>
    <row r="6" spans="1:11" ht="5.25" customHeight="1">
      <c r="A6" s="1"/>
      <c r="B6" s="6"/>
      <c r="C6" s="8"/>
      <c r="D6" s="9"/>
      <c r="E6" s="10"/>
      <c r="F6" s="8"/>
      <c r="G6" s="7"/>
      <c r="H6" s="1"/>
      <c r="I6" s="1"/>
      <c r="J6" s="1"/>
      <c r="K6" s="1"/>
    </row>
    <row r="7" spans="1:11" ht="16.5" customHeight="1">
      <c r="A7" s="1"/>
      <c r="B7" s="30" t="s">
        <v>45</v>
      </c>
      <c r="C7" s="15"/>
      <c r="D7" s="119"/>
      <c r="E7" s="129"/>
      <c r="F7" s="129"/>
      <c r="G7" s="7"/>
      <c r="H7" s="1"/>
      <c r="I7" s="1"/>
      <c r="J7" s="1"/>
      <c r="K7" s="1"/>
    </row>
    <row r="8" spans="1:11" ht="16.5" customHeight="1">
      <c r="A8" s="1"/>
      <c r="B8" s="6" t="s">
        <v>50</v>
      </c>
      <c r="C8" s="105"/>
      <c r="D8" s="134" t="s">
        <v>60</v>
      </c>
      <c r="E8" s="135"/>
      <c r="F8" s="135"/>
      <c r="G8" s="136"/>
      <c r="H8" s="1"/>
      <c r="I8" s="1"/>
      <c r="J8" s="1"/>
      <c r="K8" s="1"/>
    </row>
    <row r="9" spans="1:11" ht="16.5" customHeight="1">
      <c r="A9" s="1"/>
      <c r="B9" s="6" t="s">
        <v>57</v>
      </c>
      <c r="C9" s="105"/>
      <c r="D9" s="119"/>
      <c r="E9" s="24"/>
      <c r="F9" s="120"/>
      <c r="G9" s="7"/>
      <c r="H9" s="1"/>
      <c r="I9" s="1"/>
      <c r="J9" s="1"/>
      <c r="K9" s="1"/>
    </row>
    <row r="10" spans="1:11" ht="16.5" customHeight="1">
      <c r="A10" s="1"/>
      <c r="B10" s="6" t="s">
        <v>58</v>
      </c>
      <c r="C10" s="130"/>
      <c r="D10" s="131"/>
      <c r="E10" s="132"/>
      <c r="F10" s="133"/>
      <c r="G10" s="7"/>
      <c r="H10" s="1"/>
      <c r="I10" s="1"/>
      <c r="J10" s="1"/>
      <c r="K10" s="1"/>
    </row>
    <row r="11" spans="1:11" ht="17.25" customHeight="1" thickBot="1">
      <c r="A11" s="1"/>
      <c r="B11" s="87"/>
      <c r="C11" s="115"/>
      <c r="D11" s="11"/>
      <c r="E11" s="116"/>
      <c r="F11" s="97"/>
      <c r="G11" s="12"/>
      <c r="H11" s="1"/>
      <c r="I11" s="1"/>
      <c r="J11" s="1"/>
      <c r="K11" s="1"/>
    </row>
    <row r="12" spans="1:11" ht="16.5" customHeight="1" thickTop="1">
      <c r="A12" s="1"/>
      <c r="B12" s="1"/>
      <c r="C12" s="117">
        <f>IF(LEN(C3)&gt;6,"ﾁｰﾑ名の文字数ｵｰﾊﾞｰ","")</f>
      </c>
      <c r="D12" s="1"/>
      <c r="E12" s="1"/>
      <c r="F12" s="1"/>
      <c r="G12" s="114" t="s">
        <v>63</v>
      </c>
      <c r="H12" s="1"/>
      <c r="I12" s="1"/>
      <c r="J12" s="1"/>
      <c r="K12" s="1"/>
    </row>
    <row r="13" spans="1:11" ht="12.75">
      <c r="A13" s="2"/>
      <c r="B13" s="101" t="s">
        <v>40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8.75" customHeight="1">
      <c r="A14" s="2"/>
      <c r="B14" s="47" t="s">
        <v>0</v>
      </c>
      <c r="C14" s="47" t="s">
        <v>2</v>
      </c>
      <c r="D14" s="47" t="s">
        <v>1</v>
      </c>
      <c r="E14" s="128" t="s">
        <v>41</v>
      </c>
      <c r="F14" s="128"/>
      <c r="G14" s="2"/>
      <c r="H14" s="2"/>
      <c r="I14" s="2"/>
      <c r="J14" s="2"/>
      <c r="K14" s="2"/>
    </row>
    <row r="15" spans="1:11" ht="18.75" customHeight="1">
      <c r="A15" s="2"/>
      <c r="B15" s="47" t="s">
        <v>48</v>
      </c>
      <c r="C15" s="48" t="str">
        <f>E15+F15&amp;"名×700円"</f>
        <v>0名×700円</v>
      </c>
      <c r="D15" s="49">
        <f>700*(E15+F15)</f>
        <v>0</v>
      </c>
      <c r="E15" s="109">
        <f>COUNTA('男子'!F6:F45)</f>
        <v>0</v>
      </c>
      <c r="F15" s="110">
        <f>COUNTA('女子'!F6:F45)</f>
        <v>0</v>
      </c>
      <c r="G15" s="2"/>
      <c r="H15" s="2"/>
      <c r="I15" s="2"/>
      <c r="J15" s="2"/>
      <c r="K15" s="2"/>
    </row>
    <row r="16" spans="1:11" ht="18.75" customHeight="1" thickBot="1">
      <c r="A16" s="2"/>
      <c r="B16" s="47" t="s">
        <v>49</v>
      </c>
      <c r="C16" s="48" t="str">
        <f>E16+F16&amp;"チーム×1500円"</f>
        <v>0チーム×1500円</v>
      </c>
      <c r="D16" s="49">
        <f>1500*(E16+F16)</f>
        <v>0</v>
      </c>
      <c r="E16" s="111">
        <f>'男子'!I4</f>
        <v>0</v>
      </c>
      <c r="F16" s="112">
        <f>'女子'!I4</f>
        <v>0</v>
      </c>
      <c r="G16" s="2"/>
      <c r="H16" s="2"/>
      <c r="I16" s="2"/>
      <c r="J16" s="2"/>
      <c r="K16" s="2"/>
    </row>
    <row r="17" spans="1:11" ht="18.75" customHeight="1" thickBot="1">
      <c r="A17" s="2"/>
      <c r="B17" s="2"/>
      <c r="C17" s="85" t="s">
        <v>42</v>
      </c>
      <c r="D17" s="84">
        <f>SUM(D15:D16)</f>
        <v>0</v>
      </c>
      <c r="E17" s="2"/>
      <c r="F17" s="2"/>
      <c r="G17" s="2"/>
      <c r="H17" s="2"/>
      <c r="I17" s="2"/>
      <c r="J17" s="2"/>
      <c r="K17" s="2"/>
    </row>
    <row r="18" spans="1:13" ht="10.5" customHeight="1" hidden="1">
      <c r="A18" s="113">
        <v>430100</v>
      </c>
      <c r="B18" s="102">
        <f>C3</f>
        <v>0</v>
      </c>
      <c r="C18" s="102">
        <f>C7</f>
        <v>0</v>
      </c>
      <c r="D18" s="102">
        <f>C8</f>
        <v>0</v>
      </c>
      <c r="E18" s="102">
        <f>C9</f>
        <v>0</v>
      </c>
      <c r="F18" s="102">
        <f>C10</f>
        <v>0</v>
      </c>
      <c r="G18" s="102">
        <f>E7</f>
        <v>0</v>
      </c>
      <c r="H18" s="102">
        <f>E8</f>
        <v>0</v>
      </c>
      <c r="I18" s="106">
        <f>E15</f>
        <v>0</v>
      </c>
      <c r="J18" s="107">
        <f>F15</f>
        <v>0</v>
      </c>
      <c r="K18" s="106">
        <f>E16</f>
        <v>0</v>
      </c>
      <c r="L18" s="107">
        <f>F16</f>
        <v>0</v>
      </c>
      <c r="M18" s="108">
        <f>D17</f>
        <v>0</v>
      </c>
    </row>
    <row r="19" spans="1:11" ht="74.25" customHeight="1">
      <c r="A19" s="2"/>
      <c r="B19" s="124" t="s">
        <v>59</v>
      </c>
      <c r="C19" s="125"/>
      <c r="D19" s="125"/>
      <c r="E19" s="125"/>
      <c r="F19" s="125"/>
      <c r="G19" s="125"/>
      <c r="H19" s="125"/>
      <c r="I19" s="125"/>
      <c r="J19" s="125"/>
      <c r="K19" s="2"/>
    </row>
    <row r="20" spans="1:11" ht="109.5" customHeight="1">
      <c r="A20" s="2"/>
      <c r="B20" s="123" t="s">
        <v>66</v>
      </c>
      <c r="C20" s="123"/>
      <c r="D20" s="123"/>
      <c r="E20" s="123"/>
      <c r="F20" s="123"/>
      <c r="G20" s="123"/>
      <c r="H20" s="123"/>
      <c r="I20" s="123"/>
      <c r="J20" s="123"/>
      <c r="K20" s="2"/>
    </row>
    <row r="21" ht="13.5" customHeight="1"/>
    <row r="22" ht="13.5" customHeight="1"/>
  </sheetData>
  <sheetProtection sheet="1" objects="1" scenarios="1" selectLockedCells="1"/>
  <mergeCells count="7">
    <mergeCell ref="B20:J20"/>
    <mergeCell ref="B19:J19"/>
    <mergeCell ref="B1:F1"/>
    <mergeCell ref="E14:F14"/>
    <mergeCell ref="E7:F7"/>
    <mergeCell ref="C10:F10"/>
    <mergeCell ref="D8:G8"/>
  </mergeCells>
  <dataValidations count="2">
    <dataValidation allowBlank="1" showInputMessage="1" showErrorMessage="1" imeMode="on" sqref="E7:F7 C7:C10"/>
    <dataValidation allowBlank="1" showErrorMessage="1" error="▼をクリックしリストから選択してください。" imeMode="on" sqref="C3"/>
  </dataValidations>
  <printOptions/>
  <pageMargins left="0.79" right="0.51" top="0.41" bottom="0.35" header="0.35" footer="0.31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625" style="13" customWidth="1"/>
    <col min="2" max="2" width="15.375" style="13" customWidth="1"/>
    <col min="3" max="3" width="15.125" style="13" customWidth="1"/>
    <col min="4" max="4" width="4.00390625" style="13" customWidth="1"/>
    <col min="5" max="5" width="11.625" style="13" customWidth="1"/>
    <col min="6" max="6" width="10.50390625" style="13" customWidth="1"/>
    <col min="7" max="8" width="10.00390625" style="13" customWidth="1"/>
    <col min="9" max="9" width="8.625" style="13" hidden="1" customWidth="1"/>
    <col min="10" max="10" width="9.125" style="31" hidden="1" customWidth="1"/>
    <col min="11" max="11" width="5.875" style="31" hidden="1" customWidth="1"/>
    <col min="12" max="12" width="5.625" style="31" hidden="1" customWidth="1"/>
    <col min="13" max="13" width="4.625" style="31" hidden="1" customWidth="1"/>
    <col min="14" max="14" width="10.625" style="31" hidden="1" customWidth="1"/>
    <col min="15" max="15" width="10.00390625" style="13" hidden="1" customWidth="1"/>
    <col min="16" max="16" width="11.00390625" style="13" hidden="1" customWidth="1"/>
    <col min="17" max="17" width="10.125" style="13" hidden="1" customWidth="1"/>
    <col min="18" max="18" width="10.625" style="13" hidden="1" customWidth="1"/>
    <col min="19" max="19" width="11.00390625" style="13" hidden="1" customWidth="1"/>
    <col min="20" max="20" width="10.50390625" style="13" customWidth="1"/>
    <col min="21" max="21" width="13.125" style="13" customWidth="1"/>
    <col min="22" max="22" width="12.125" style="13" customWidth="1"/>
    <col min="23" max="23" width="12.625" style="13" customWidth="1"/>
    <col min="24" max="24" width="9.00390625" style="13" customWidth="1"/>
    <col min="25" max="25" width="10.00390625" style="13" customWidth="1"/>
    <col min="26" max="16384" width="9.00390625" style="13" customWidth="1"/>
  </cols>
  <sheetData>
    <row r="1" spans="1:30" ht="14.25" customHeight="1">
      <c r="A1" s="148" t="s">
        <v>67</v>
      </c>
      <c r="B1" s="149"/>
      <c r="C1" s="139" t="s">
        <v>46</v>
      </c>
      <c r="D1" s="140"/>
      <c r="E1" s="140"/>
      <c r="F1" s="143" t="str">
        <f>"ｸﾗﾌﾞ名："&amp;'所属データ'!$C$3</f>
        <v>ｸﾗﾌﾞ名：</v>
      </c>
      <c r="G1" s="143"/>
      <c r="H1" s="143"/>
      <c r="I1" s="38"/>
      <c r="K1" s="100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</row>
    <row r="2" spans="1:30" ht="14.25" customHeight="1" thickBot="1">
      <c r="A2" s="150"/>
      <c r="B2" s="151"/>
      <c r="C2" s="141" t="s">
        <v>47</v>
      </c>
      <c r="D2" s="142"/>
      <c r="E2" s="142"/>
      <c r="F2" s="144" t="str">
        <f>"監督名："&amp;'所属データ'!$C$7</f>
        <v>監督名：</v>
      </c>
      <c r="G2" s="144"/>
      <c r="H2" s="144"/>
      <c r="I2" s="98">
        <f>IF(COUNTA(H6:H45)&gt;6,"ﾘﾚｰ人数ｵｰﾊﾞｰ","")</f>
      </c>
      <c r="X2" s="18"/>
      <c r="Y2" s="18"/>
      <c r="Z2" s="18"/>
      <c r="AA2" s="18"/>
      <c r="AB2" s="18"/>
      <c r="AC2" s="18"/>
      <c r="AD2" s="18"/>
    </row>
    <row r="3" spans="1:28" ht="14.25" customHeight="1" thickBot="1">
      <c r="A3" s="152"/>
      <c r="B3" s="152"/>
      <c r="C3" s="152"/>
      <c r="D3" s="31"/>
      <c r="E3" s="31"/>
      <c r="F3" s="153">
        <f>IF(COUNTA(H6:H45)&gt;5,"エントリーオーバー","")</f>
      </c>
      <c r="G3" s="154">
        <f>IF(COUNTA(G8:G52)&gt;6,"ｴﾝﾄﾘｰｵｰﾊﾞｰ","")</f>
      </c>
      <c r="H3" s="104" t="s">
        <v>44</v>
      </c>
      <c r="I3" s="31" t="s">
        <v>28</v>
      </c>
      <c r="J3" s="17" t="s">
        <v>34</v>
      </c>
      <c r="K3" s="17" t="s">
        <v>35</v>
      </c>
      <c r="L3" s="17" t="s">
        <v>36</v>
      </c>
      <c r="M3" s="17" t="s">
        <v>17</v>
      </c>
      <c r="N3" s="17" t="s">
        <v>31</v>
      </c>
      <c r="O3" s="17" t="s">
        <v>32</v>
      </c>
      <c r="P3" s="17" t="s">
        <v>33</v>
      </c>
      <c r="Q3" s="17" t="s">
        <v>18</v>
      </c>
      <c r="R3" s="17" t="s">
        <v>19</v>
      </c>
      <c r="S3" s="17" t="s">
        <v>20</v>
      </c>
      <c r="V3" s="19"/>
      <c r="W3" s="18"/>
      <c r="X3" s="18"/>
      <c r="Y3" s="18"/>
      <c r="Z3" s="18"/>
      <c r="AA3" s="18"/>
      <c r="AB3" s="18"/>
    </row>
    <row r="4" spans="1:29" ht="12" customHeight="1">
      <c r="A4" s="137" t="s">
        <v>24</v>
      </c>
      <c r="B4" s="33" t="s">
        <v>22</v>
      </c>
      <c r="C4" s="33" t="s">
        <v>21</v>
      </c>
      <c r="D4" s="146" t="s">
        <v>26</v>
      </c>
      <c r="E4" s="82" t="s">
        <v>27</v>
      </c>
      <c r="F4" s="145" t="s">
        <v>43</v>
      </c>
      <c r="G4" s="145"/>
      <c r="H4" s="39" t="s">
        <v>30</v>
      </c>
      <c r="I4" s="31">
        <f>IF(SUM(J6:J45)&gt;0,1,0)</f>
        <v>0</v>
      </c>
      <c r="J4" s="14">
        <f>'所属データ'!$A$18</f>
        <v>430100</v>
      </c>
      <c r="K4" s="14">
        <f>'所属データ'!$C$3</f>
        <v>0</v>
      </c>
      <c r="L4" s="13"/>
      <c r="M4" s="13">
        <f>IF(H5="","",RIGHT(H5+100000,5))</f>
      </c>
      <c r="N4" s="13">
        <f>IF(ISERROR(SMALL($J$6:$J$45,1)),"",431000000+SMALL($J$6:$J$45,1))</f>
      </c>
      <c r="O4" s="13">
        <f>IF(ISERROR(SMALL($J$6:$J$45,2)),"",431000000+SMALL($J$6:$J$45,2))</f>
      </c>
      <c r="P4" s="13">
        <f>IF(ISERROR(SMALL($J$6:$J$45,3)),"",431000000+SMALL($J$6:$J$45,3))</f>
      </c>
      <c r="Q4" s="13">
        <f>IF(ISERROR(SMALL($J$6:$J$45,4)),"",431000000+SMALL($J$6:$J$45,4))</f>
      </c>
      <c r="R4" s="13">
        <f>IF(ISERROR(SMALL($J$6:$J$45,5)),"",431000000+SMALL($J$6:$J$45,5))</f>
      </c>
      <c r="S4" s="13">
        <f>IF(ISERROR(SMALL($J$6:$J$45,6)),"",431000000+SMALL($J$6:$J$45,6))</f>
      </c>
      <c r="W4" s="20"/>
      <c r="X4" s="18"/>
      <c r="Y4" s="18"/>
      <c r="Z4" s="18"/>
      <c r="AA4" s="18"/>
      <c r="AB4" s="18"/>
      <c r="AC4" s="18"/>
    </row>
    <row r="5" spans="1:29" ht="13.5" customHeight="1" thickBot="1">
      <c r="A5" s="138"/>
      <c r="B5" s="46" t="s">
        <v>25</v>
      </c>
      <c r="C5" s="46" t="s">
        <v>25</v>
      </c>
      <c r="D5" s="147"/>
      <c r="E5" s="83" t="s">
        <v>56</v>
      </c>
      <c r="F5" s="34" t="s">
        <v>29</v>
      </c>
      <c r="G5" s="35" t="s">
        <v>30</v>
      </c>
      <c r="H5" s="43"/>
      <c r="I5" s="32">
        <f>COUNTA(B6:B45)</f>
        <v>0</v>
      </c>
      <c r="N5" s="13"/>
      <c r="W5" s="18"/>
      <c r="X5" s="18"/>
      <c r="Y5" s="18"/>
      <c r="Z5" s="18"/>
      <c r="AA5" s="18"/>
      <c r="AB5" s="18"/>
      <c r="AC5" s="18"/>
    </row>
    <row r="6" spans="1:28" ht="14.25" customHeight="1">
      <c r="A6" s="88">
        <v>1</v>
      </c>
      <c r="B6" s="65"/>
      <c r="C6" s="65"/>
      <c r="D6" s="66"/>
      <c r="E6" s="67"/>
      <c r="F6" s="36"/>
      <c r="G6" s="41"/>
      <c r="H6" s="40"/>
      <c r="I6" s="31">
        <f>'所属データ'!$A$18</f>
        <v>430100</v>
      </c>
      <c r="J6" s="31">
        <f>IF(H6="","",'所属データ'!$A$18+A6)</f>
      </c>
      <c r="M6" s="13"/>
      <c r="N6" s="13"/>
      <c r="W6" s="44"/>
      <c r="X6" s="18"/>
      <c r="Y6" s="18"/>
      <c r="Z6" s="18"/>
      <c r="AA6" s="18"/>
      <c r="AB6" s="18"/>
    </row>
    <row r="7" spans="1:24" ht="14.25" customHeight="1">
      <c r="A7" s="89">
        <v>2</v>
      </c>
      <c r="B7" s="65"/>
      <c r="C7" s="65"/>
      <c r="D7" s="66"/>
      <c r="E7" s="67"/>
      <c r="F7" s="36"/>
      <c r="G7" s="41"/>
      <c r="H7" s="40"/>
      <c r="I7" s="31">
        <f>'所属データ'!$A$18</f>
        <v>430100</v>
      </c>
      <c r="J7" s="31">
        <f>IF(H7="","",'所属データ'!$A$18+A7)</f>
      </c>
      <c r="M7" s="13"/>
      <c r="N7" s="13"/>
      <c r="W7" s="44"/>
      <c r="X7" s="18"/>
    </row>
    <row r="8" spans="1:24" ht="14.25" customHeight="1">
      <c r="A8" s="89">
        <v>3</v>
      </c>
      <c r="B8" s="65"/>
      <c r="C8" s="65"/>
      <c r="D8" s="66"/>
      <c r="E8" s="67"/>
      <c r="F8" s="36"/>
      <c r="G8" s="41"/>
      <c r="H8" s="40"/>
      <c r="I8" s="31">
        <f>'所属データ'!$A$18</f>
        <v>430100</v>
      </c>
      <c r="J8" s="31">
        <f>IF(H8="","",'所属データ'!$A$18+A8)</f>
      </c>
      <c r="L8" s="14"/>
      <c r="M8" s="14"/>
      <c r="N8" s="14"/>
      <c r="O8" s="14"/>
      <c r="P8" s="14"/>
      <c r="Q8" s="14"/>
      <c r="R8" s="14"/>
      <c r="S8" s="14"/>
      <c r="T8" s="14"/>
      <c r="U8" s="14"/>
      <c r="W8" s="44"/>
      <c r="X8" s="18"/>
    </row>
    <row r="9" spans="1:24" ht="14.25" customHeight="1">
      <c r="A9" s="89">
        <v>4</v>
      </c>
      <c r="B9" s="65"/>
      <c r="C9" s="65"/>
      <c r="D9" s="66"/>
      <c r="E9" s="67"/>
      <c r="F9" s="36"/>
      <c r="G9" s="41"/>
      <c r="H9" s="40"/>
      <c r="I9" s="31">
        <f>'所属データ'!$A$18</f>
        <v>430100</v>
      </c>
      <c r="J9" s="31">
        <f>IF(H9="","",'所属データ'!$A$18+A9)</f>
      </c>
      <c r="L9" s="14"/>
      <c r="M9" s="14"/>
      <c r="N9" s="14"/>
      <c r="O9" s="14"/>
      <c r="P9" s="14"/>
      <c r="Q9" s="14"/>
      <c r="R9" s="14"/>
      <c r="S9" s="14"/>
      <c r="T9" s="14"/>
      <c r="U9" s="14"/>
      <c r="W9" s="44"/>
      <c r="X9" s="18"/>
    </row>
    <row r="10" spans="1:24" ht="14.25" customHeight="1" thickBot="1">
      <c r="A10" s="90">
        <v>5</v>
      </c>
      <c r="B10" s="68"/>
      <c r="C10" s="68"/>
      <c r="D10" s="69"/>
      <c r="E10" s="70"/>
      <c r="F10" s="37"/>
      <c r="G10" s="42"/>
      <c r="H10" s="45"/>
      <c r="I10" s="31">
        <f>'所属データ'!$A$18</f>
        <v>430100</v>
      </c>
      <c r="J10" s="31">
        <f>IF(H10="","",'所属データ'!$A$18+A10)</f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44"/>
      <c r="X10" s="18"/>
    </row>
    <row r="11" spans="1:24" ht="14.25" customHeight="1">
      <c r="A11" s="88">
        <v>6</v>
      </c>
      <c r="B11" s="65"/>
      <c r="C11" s="65"/>
      <c r="D11" s="66"/>
      <c r="E11" s="67"/>
      <c r="F11" s="36"/>
      <c r="G11" s="41"/>
      <c r="H11" s="40"/>
      <c r="I11" s="31">
        <f>'所属データ'!$A$18</f>
        <v>430100</v>
      </c>
      <c r="J11" s="31">
        <f>IF(H11="","",'所属データ'!$A$18+A11)</f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44"/>
      <c r="X11" s="18"/>
    </row>
    <row r="12" spans="1:24" ht="14.25" customHeight="1">
      <c r="A12" s="89">
        <v>7</v>
      </c>
      <c r="B12" s="65"/>
      <c r="C12" s="65"/>
      <c r="D12" s="66"/>
      <c r="E12" s="67"/>
      <c r="F12" s="36"/>
      <c r="G12" s="41"/>
      <c r="H12" s="40"/>
      <c r="I12" s="31">
        <f>'所属データ'!$A$18</f>
        <v>430100</v>
      </c>
      <c r="J12" s="31">
        <f>IF(H12="","",'所属データ'!$A$18+A12)</f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44"/>
      <c r="X12" s="18"/>
    </row>
    <row r="13" spans="1:23" ht="14.25" customHeight="1">
      <c r="A13" s="89">
        <v>8</v>
      </c>
      <c r="B13" s="65"/>
      <c r="C13" s="65"/>
      <c r="D13" s="66"/>
      <c r="E13" s="67"/>
      <c r="F13" s="36"/>
      <c r="G13" s="41"/>
      <c r="H13" s="40"/>
      <c r="I13" s="31">
        <f>'所属データ'!$A$18</f>
        <v>430100</v>
      </c>
      <c r="J13" s="31">
        <f>IF(H13="","",'所属データ'!$A$18+A13)</f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44"/>
    </row>
    <row r="14" spans="1:23" ht="14.25" customHeight="1">
      <c r="A14" s="89">
        <v>9</v>
      </c>
      <c r="B14" s="65"/>
      <c r="C14" s="65"/>
      <c r="D14" s="66"/>
      <c r="E14" s="67"/>
      <c r="F14" s="36"/>
      <c r="G14" s="41"/>
      <c r="H14" s="40"/>
      <c r="I14" s="31">
        <f>'所属データ'!$A$18</f>
        <v>430100</v>
      </c>
      <c r="J14" s="31">
        <f>IF(H14="","",'所属データ'!$A$18+A14)</f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W14" s="44"/>
    </row>
    <row r="15" spans="1:23" ht="14.25" customHeight="1" thickBot="1">
      <c r="A15" s="90">
        <v>10</v>
      </c>
      <c r="B15" s="68"/>
      <c r="C15" s="68"/>
      <c r="D15" s="69"/>
      <c r="E15" s="70"/>
      <c r="F15" s="37"/>
      <c r="G15" s="42"/>
      <c r="H15" s="45"/>
      <c r="I15" s="31">
        <f>'所属データ'!$A$18</f>
        <v>430100</v>
      </c>
      <c r="J15" s="31">
        <f>IF(H15="","",'所属データ'!$A$18+A15)</f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W15" s="44"/>
    </row>
    <row r="16" spans="1:23" ht="14.25" customHeight="1">
      <c r="A16" s="88">
        <v>11</v>
      </c>
      <c r="B16" s="65"/>
      <c r="C16" s="65"/>
      <c r="D16" s="66"/>
      <c r="E16" s="67"/>
      <c r="F16" s="36"/>
      <c r="G16" s="41"/>
      <c r="H16" s="40"/>
      <c r="I16" s="31">
        <f>'所属データ'!$A$18</f>
        <v>430100</v>
      </c>
      <c r="J16" s="31">
        <f>IF(H16="","",'所属データ'!$A$18+A16)</f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W16" s="44"/>
    </row>
    <row r="17" spans="1:23" ht="14.25" customHeight="1">
      <c r="A17" s="89">
        <v>12</v>
      </c>
      <c r="B17" s="65"/>
      <c r="C17" s="65"/>
      <c r="D17" s="66"/>
      <c r="E17" s="67"/>
      <c r="F17" s="36"/>
      <c r="G17" s="41"/>
      <c r="H17" s="40"/>
      <c r="I17" s="31">
        <f>'所属データ'!$A$18</f>
        <v>430100</v>
      </c>
      <c r="J17" s="31">
        <f>IF(H17="","",'所属データ'!$A$18+A17)</f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W17" s="44"/>
    </row>
    <row r="18" spans="1:23" ht="14.25" customHeight="1">
      <c r="A18" s="89">
        <v>13</v>
      </c>
      <c r="B18" s="65"/>
      <c r="C18" s="65"/>
      <c r="D18" s="66"/>
      <c r="E18" s="67"/>
      <c r="F18" s="36"/>
      <c r="G18" s="41"/>
      <c r="H18" s="40"/>
      <c r="I18" s="31">
        <f>'所属データ'!$A$18</f>
        <v>430100</v>
      </c>
      <c r="J18" s="31">
        <f>IF(H18="","",'所属データ'!$A$18+A18)</f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W18" s="44"/>
    </row>
    <row r="19" spans="1:23" ht="14.25" customHeight="1">
      <c r="A19" s="89">
        <v>14</v>
      </c>
      <c r="B19" s="65"/>
      <c r="C19" s="65"/>
      <c r="D19" s="66"/>
      <c r="E19" s="67"/>
      <c r="F19" s="36"/>
      <c r="G19" s="41"/>
      <c r="H19" s="40"/>
      <c r="I19" s="31">
        <f>'所属データ'!$A$18</f>
        <v>430100</v>
      </c>
      <c r="J19" s="31">
        <f>IF(H19="","",'所属データ'!$A$18+A19)</f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44"/>
    </row>
    <row r="20" spans="1:23" ht="14.25" customHeight="1" thickBot="1">
      <c r="A20" s="90">
        <v>15</v>
      </c>
      <c r="B20" s="68"/>
      <c r="C20" s="68"/>
      <c r="D20" s="69"/>
      <c r="E20" s="70"/>
      <c r="F20" s="37"/>
      <c r="G20" s="42"/>
      <c r="H20" s="45"/>
      <c r="I20" s="31">
        <f>'所属データ'!$A$18</f>
        <v>430100</v>
      </c>
      <c r="J20" s="31">
        <f>IF(H20="","",'所属データ'!$A$18+A20)</f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W20" s="44"/>
    </row>
    <row r="21" spans="1:23" ht="14.25" customHeight="1">
      <c r="A21" s="88">
        <v>16</v>
      </c>
      <c r="B21" s="65"/>
      <c r="C21" s="65"/>
      <c r="D21" s="66"/>
      <c r="E21" s="67"/>
      <c r="F21" s="36"/>
      <c r="G21" s="41"/>
      <c r="H21" s="40"/>
      <c r="I21" s="31">
        <f>'所属データ'!$A$18</f>
        <v>430100</v>
      </c>
      <c r="J21" s="31">
        <f>IF(H21="","",'所属データ'!$A$18+A21)</f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44"/>
    </row>
    <row r="22" spans="1:23" ht="14.25" customHeight="1">
      <c r="A22" s="89">
        <v>17</v>
      </c>
      <c r="B22" s="65"/>
      <c r="C22" s="65"/>
      <c r="D22" s="66"/>
      <c r="E22" s="67"/>
      <c r="F22" s="36"/>
      <c r="G22" s="41"/>
      <c r="H22" s="40"/>
      <c r="I22" s="31">
        <f>'所属データ'!$A$18</f>
        <v>430100</v>
      </c>
      <c r="J22" s="31">
        <f>IF(H22="","",'所属データ'!$A$18+A22)</f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W22" s="44"/>
    </row>
    <row r="23" spans="1:23" ht="14.25" customHeight="1">
      <c r="A23" s="89">
        <v>18</v>
      </c>
      <c r="B23" s="65"/>
      <c r="C23" s="65"/>
      <c r="D23" s="66"/>
      <c r="E23" s="67"/>
      <c r="F23" s="36"/>
      <c r="G23" s="41"/>
      <c r="H23" s="40"/>
      <c r="I23" s="31">
        <f>'所属データ'!$A$18</f>
        <v>430100</v>
      </c>
      <c r="J23" s="31">
        <f>IF(H23="","",'所属データ'!$A$18+A23)</f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W23" s="44"/>
    </row>
    <row r="24" spans="1:23" ht="14.25" customHeight="1">
      <c r="A24" s="89">
        <v>19</v>
      </c>
      <c r="B24" s="65"/>
      <c r="C24" s="65"/>
      <c r="D24" s="66"/>
      <c r="E24" s="67"/>
      <c r="F24" s="36"/>
      <c r="G24" s="41"/>
      <c r="H24" s="40"/>
      <c r="I24" s="31">
        <f>'所属データ'!$A$18</f>
        <v>430100</v>
      </c>
      <c r="J24" s="31">
        <f>IF(H24="","",'所属データ'!$A$18+A24)</f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44"/>
    </row>
    <row r="25" spans="1:23" ht="14.25" customHeight="1" thickBot="1">
      <c r="A25" s="90">
        <v>20</v>
      </c>
      <c r="B25" s="68"/>
      <c r="C25" s="68"/>
      <c r="D25" s="69"/>
      <c r="E25" s="70"/>
      <c r="F25" s="37"/>
      <c r="G25" s="42"/>
      <c r="H25" s="45"/>
      <c r="I25" s="31">
        <f>'所属データ'!$A$18</f>
        <v>430100</v>
      </c>
      <c r="J25" s="31">
        <f>IF(H25="","",'所属データ'!$A$18+A25)</f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W25" s="44"/>
    </row>
    <row r="26" spans="1:23" ht="14.25" customHeight="1">
      <c r="A26" s="88">
        <v>21</v>
      </c>
      <c r="B26" s="65"/>
      <c r="C26" s="65"/>
      <c r="D26" s="66"/>
      <c r="E26" s="67"/>
      <c r="F26" s="36"/>
      <c r="G26" s="41"/>
      <c r="H26" s="40"/>
      <c r="I26" s="31">
        <f>'所属データ'!$A$18</f>
        <v>430100</v>
      </c>
      <c r="J26" s="31">
        <f>IF(H26="","",'所属データ'!$A$18+A26)</f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W26" s="44"/>
    </row>
    <row r="27" spans="1:23" ht="14.25" customHeight="1">
      <c r="A27" s="89">
        <v>22</v>
      </c>
      <c r="B27" s="65"/>
      <c r="C27" s="65"/>
      <c r="D27" s="66"/>
      <c r="E27" s="67"/>
      <c r="F27" s="36"/>
      <c r="G27" s="41"/>
      <c r="H27" s="40"/>
      <c r="I27" s="31">
        <f>'所属データ'!$A$18</f>
        <v>430100</v>
      </c>
      <c r="J27" s="31">
        <f>IF(H27="","",'所属データ'!$A$18+A27)</f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W27" s="44"/>
    </row>
    <row r="28" spans="1:23" ht="14.25" customHeight="1">
      <c r="A28" s="89">
        <v>23</v>
      </c>
      <c r="B28" s="65"/>
      <c r="C28" s="65"/>
      <c r="D28" s="66"/>
      <c r="E28" s="67"/>
      <c r="F28" s="36"/>
      <c r="G28" s="41"/>
      <c r="H28" s="40"/>
      <c r="I28" s="31">
        <f>'所属データ'!$A$18</f>
        <v>430100</v>
      </c>
      <c r="J28" s="31">
        <f>IF(H28="","",'所属データ'!$A$18+A28)</f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W28" s="44"/>
    </row>
    <row r="29" spans="1:23" ht="14.25" customHeight="1">
      <c r="A29" s="89">
        <v>24</v>
      </c>
      <c r="B29" s="65"/>
      <c r="C29" s="65"/>
      <c r="D29" s="66"/>
      <c r="E29" s="67"/>
      <c r="F29" s="36"/>
      <c r="G29" s="41"/>
      <c r="H29" s="40"/>
      <c r="I29" s="31">
        <f>'所属データ'!$A$18</f>
        <v>430100</v>
      </c>
      <c r="J29" s="31">
        <f>IF(H29="","",'所属データ'!$A$18+A29)</f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W29" s="44"/>
    </row>
    <row r="30" spans="1:23" ht="14.25" customHeight="1" thickBot="1">
      <c r="A30" s="90">
        <v>25</v>
      </c>
      <c r="B30" s="68"/>
      <c r="C30" s="68"/>
      <c r="D30" s="69"/>
      <c r="E30" s="70"/>
      <c r="F30" s="37"/>
      <c r="G30" s="42"/>
      <c r="H30" s="45"/>
      <c r="I30" s="31">
        <f>'所属データ'!$A$18</f>
        <v>430100</v>
      </c>
      <c r="J30" s="31">
        <f>IF(H30="","",'所属データ'!$A$18+A30)</f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W30" s="44"/>
    </row>
    <row r="31" spans="1:23" ht="14.25" customHeight="1">
      <c r="A31" s="88">
        <v>26</v>
      </c>
      <c r="B31" s="65"/>
      <c r="C31" s="65"/>
      <c r="D31" s="66"/>
      <c r="E31" s="67"/>
      <c r="F31" s="36"/>
      <c r="G31" s="41"/>
      <c r="H31" s="40"/>
      <c r="I31" s="31">
        <f>'所属データ'!$A$18</f>
        <v>430100</v>
      </c>
      <c r="J31" s="31">
        <f>IF(H31="","",'所属データ'!$A$18+A31)</f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W31" s="44"/>
    </row>
    <row r="32" spans="1:23" ht="14.25" customHeight="1">
      <c r="A32" s="89">
        <v>27</v>
      </c>
      <c r="B32" s="65"/>
      <c r="C32" s="65"/>
      <c r="D32" s="66"/>
      <c r="E32" s="67"/>
      <c r="F32" s="36"/>
      <c r="G32" s="41"/>
      <c r="H32" s="40"/>
      <c r="I32" s="31">
        <f>'所属データ'!$A$18</f>
        <v>430100</v>
      </c>
      <c r="J32" s="31">
        <f>IF(H32="","",'所属データ'!$A$18+A32)</f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W32" s="44"/>
    </row>
    <row r="33" spans="1:23" ht="14.25" customHeight="1">
      <c r="A33" s="89">
        <v>28</v>
      </c>
      <c r="B33" s="65"/>
      <c r="C33" s="65"/>
      <c r="D33" s="66"/>
      <c r="E33" s="67"/>
      <c r="F33" s="36"/>
      <c r="G33" s="41"/>
      <c r="H33" s="40"/>
      <c r="I33" s="31">
        <f>'所属データ'!$A$18</f>
        <v>430100</v>
      </c>
      <c r="J33" s="31">
        <f>IF(H33="","",'所属データ'!$A$18+A33)</f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W33" s="44"/>
    </row>
    <row r="34" spans="1:23" ht="14.25" customHeight="1">
      <c r="A34" s="89">
        <v>29</v>
      </c>
      <c r="B34" s="65"/>
      <c r="C34" s="65"/>
      <c r="D34" s="66"/>
      <c r="E34" s="67"/>
      <c r="F34" s="36"/>
      <c r="G34" s="41"/>
      <c r="H34" s="40"/>
      <c r="I34" s="31">
        <f>'所属データ'!$A$18</f>
        <v>430100</v>
      </c>
      <c r="J34" s="31">
        <f>IF(H34="","",'所属データ'!$A$18+A34)</f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44"/>
    </row>
    <row r="35" spans="1:23" ht="14.25" customHeight="1" thickBot="1">
      <c r="A35" s="90">
        <v>30</v>
      </c>
      <c r="B35" s="68"/>
      <c r="C35" s="68"/>
      <c r="D35" s="69"/>
      <c r="E35" s="70"/>
      <c r="F35" s="37"/>
      <c r="G35" s="42"/>
      <c r="H35" s="45"/>
      <c r="I35" s="31">
        <f>'所属データ'!$A$18</f>
        <v>430100</v>
      </c>
      <c r="J35" s="31">
        <f>IF(H35="","",'所属データ'!$A$18+A35)</f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W35" s="44"/>
    </row>
    <row r="36" spans="1:23" ht="14.25" customHeight="1">
      <c r="A36" s="88">
        <v>31</v>
      </c>
      <c r="B36" s="65"/>
      <c r="C36" s="65"/>
      <c r="D36" s="66"/>
      <c r="E36" s="67"/>
      <c r="F36" s="36"/>
      <c r="G36" s="41"/>
      <c r="H36" s="40"/>
      <c r="I36" s="31">
        <f>'所属データ'!$A$18</f>
        <v>430100</v>
      </c>
      <c r="J36" s="31">
        <f>IF(H36="","",'所属データ'!$A$18+A36)</f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W36" s="44"/>
    </row>
    <row r="37" spans="1:23" ht="14.25" customHeight="1">
      <c r="A37" s="89">
        <v>32</v>
      </c>
      <c r="B37" s="65"/>
      <c r="C37" s="65"/>
      <c r="D37" s="66"/>
      <c r="E37" s="67"/>
      <c r="F37" s="36"/>
      <c r="G37" s="41"/>
      <c r="H37" s="40"/>
      <c r="I37" s="31">
        <f>'所属データ'!$A$18</f>
        <v>430100</v>
      </c>
      <c r="J37" s="31">
        <f>IF(H37="","",'所属データ'!$A$18+A37)</f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W37" s="44"/>
    </row>
    <row r="38" spans="1:23" ht="14.25" customHeight="1">
      <c r="A38" s="89">
        <v>33</v>
      </c>
      <c r="B38" s="65"/>
      <c r="C38" s="65"/>
      <c r="D38" s="66"/>
      <c r="E38" s="67"/>
      <c r="F38" s="36"/>
      <c r="G38" s="41"/>
      <c r="H38" s="40"/>
      <c r="I38" s="31">
        <f>'所属データ'!$A$18</f>
        <v>430100</v>
      </c>
      <c r="J38" s="31">
        <f>IF(H38="","",'所属データ'!$A$18+A38)</f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W38" s="44"/>
    </row>
    <row r="39" spans="1:23" ht="14.25" customHeight="1">
      <c r="A39" s="89">
        <v>34</v>
      </c>
      <c r="B39" s="65"/>
      <c r="C39" s="65"/>
      <c r="D39" s="66"/>
      <c r="E39" s="67"/>
      <c r="F39" s="36"/>
      <c r="G39" s="41"/>
      <c r="H39" s="40"/>
      <c r="I39" s="31">
        <f>'所属データ'!$A$18</f>
        <v>430100</v>
      </c>
      <c r="J39" s="31">
        <f>IF(H39="","",'所属データ'!$A$18+A39)</f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44"/>
    </row>
    <row r="40" spans="1:23" ht="14.25" customHeight="1" thickBot="1">
      <c r="A40" s="90">
        <v>35</v>
      </c>
      <c r="B40" s="68"/>
      <c r="C40" s="68"/>
      <c r="D40" s="69"/>
      <c r="E40" s="70"/>
      <c r="F40" s="37"/>
      <c r="G40" s="42"/>
      <c r="H40" s="45"/>
      <c r="I40" s="31">
        <f>'所属データ'!$A$18</f>
        <v>430100</v>
      </c>
      <c r="J40" s="31">
        <f>IF(H40="","",'所属データ'!$A$18+A40)</f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W40" s="44"/>
    </row>
    <row r="41" spans="1:23" ht="14.25" customHeight="1">
      <c r="A41" s="88">
        <v>36</v>
      </c>
      <c r="B41" s="65"/>
      <c r="C41" s="65"/>
      <c r="D41" s="66"/>
      <c r="E41" s="67"/>
      <c r="F41" s="36"/>
      <c r="G41" s="41"/>
      <c r="H41" s="40"/>
      <c r="I41" s="31">
        <f>'所属データ'!$A$18</f>
        <v>430100</v>
      </c>
      <c r="J41" s="31">
        <f>IF(H41="","",'所属データ'!$A$18+A41)</f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44"/>
    </row>
    <row r="42" spans="1:23" ht="14.25" customHeight="1">
      <c r="A42" s="89">
        <v>37</v>
      </c>
      <c r="B42" s="65"/>
      <c r="C42" s="65"/>
      <c r="D42" s="66"/>
      <c r="E42" s="67"/>
      <c r="F42" s="36"/>
      <c r="G42" s="41"/>
      <c r="H42" s="40"/>
      <c r="I42" s="31">
        <f>'所属データ'!$A$18</f>
        <v>430100</v>
      </c>
      <c r="J42" s="31">
        <f>IF(H42="","",'所属データ'!$A$18+A42)</f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44"/>
    </row>
    <row r="43" spans="1:23" ht="14.25" customHeight="1">
      <c r="A43" s="89">
        <v>38</v>
      </c>
      <c r="B43" s="65"/>
      <c r="C43" s="65"/>
      <c r="D43" s="66"/>
      <c r="E43" s="67"/>
      <c r="F43" s="36"/>
      <c r="G43" s="41"/>
      <c r="H43" s="40"/>
      <c r="I43" s="31">
        <f>'所属データ'!$A$18</f>
        <v>430100</v>
      </c>
      <c r="J43" s="31">
        <f>IF(H43="","",'所属データ'!$A$18+A43)</f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44"/>
    </row>
    <row r="44" spans="1:23" ht="14.25" customHeight="1">
      <c r="A44" s="89">
        <v>39</v>
      </c>
      <c r="B44" s="65"/>
      <c r="C44" s="65"/>
      <c r="D44" s="66"/>
      <c r="E44" s="67"/>
      <c r="F44" s="36"/>
      <c r="G44" s="41"/>
      <c r="H44" s="40"/>
      <c r="I44" s="31">
        <f>'所属データ'!$A$18</f>
        <v>430100</v>
      </c>
      <c r="J44" s="31">
        <f>IF(H44="","",'所属データ'!$A$18+A44)</f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44"/>
    </row>
    <row r="45" spans="1:23" ht="14.25" customHeight="1" thickBot="1">
      <c r="A45" s="90">
        <v>40</v>
      </c>
      <c r="B45" s="68"/>
      <c r="C45" s="68"/>
      <c r="D45" s="69"/>
      <c r="E45" s="70"/>
      <c r="F45" s="37"/>
      <c r="G45" s="42"/>
      <c r="H45" s="45"/>
      <c r="I45" s="31">
        <f>'所属データ'!$A$18</f>
        <v>430100</v>
      </c>
      <c r="J45" s="31">
        <f>IF(H45="","",'所属データ'!$A$18+A45)</f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W45" s="44"/>
    </row>
    <row r="48" ht="12.75" hidden="1">
      <c r="B48" s="13" t="s">
        <v>38</v>
      </c>
    </row>
    <row r="49" spans="2:14" ht="12.75" hidden="1">
      <c r="B49" s="13" t="s">
        <v>37</v>
      </c>
      <c r="E49" s="95"/>
      <c r="F49" s="96"/>
      <c r="H49" s="31"/>
      <c r="I49" s="31"/>
      <c r="M49" s="13"/>
      <c r="N49" s="13"/>
    </row>
    <row r="50" spans="2:14" ht="12.75" hidden="1">
      <c r="B50" s="13" t="s">
        <v>52</v>
      </c>
      <c r="D50" s="16"/>
      <c r="F50" s="94"/>
      <c r="H50" s="31"/>
      <c r="I50" s="31"/>
      <c r="M50" s="13"/>
      <c r="N50" s="13"/>
    </row>
    <row r="51" spans="2:14" ht="12.75" hidden="1">
      <c r="B51" s="13" t="s">
        <v>53</v>
      </c>
      <c r="D51" s="16"/>
      <c r="F51" s="94"/>
      <c r="H51" s="31"/>
      <c r="I51" s="31"/>
      <c r="M51" s="13"/>
      <c r="N51" s="13"/>
    </row>
    <row r="52" spans="2:14" ht="12.75" hidden="1">
      <c r="B52" s="13" t="s">
        <v>54</v>
      </c>
      <c r="C52" s="16"/>
      <c r="D52" s="16"/>
      <c r="F52" s="94"/>
      <c r="H52" s="31"/>
      <c r="I52" s="31"/>
      <c r="M52" s="13"/>
      <c r="N52" s="13"/>
    </row>
    <row r="53" spans="2:14" ht="12.75" hidden="1">
      <c r="B53" s="13" t="s">
        <v>15</v>
      </c>
      <c r="D53" s="16"/>
      <c r="F53" s="94"/>
      <c r="H53" s="31"/>
      <c r="I53" s="31"/>
      <c r="M53" s="13"/>
      <c r="N53" s="13"/>
    </row>
    <row r="54" spans="2:14" ht="12.75" hidden="1">
      <c r="B54" s="13" t="s">
        <v>16</v>
      </c>
      <c r="D54" s="16"/>
      <c r="F54" s="94"/>
      <c r="H54" s="31"/>
      <c r="I54" s="31"/>
      <c r="M54" s="13"/>
      <c r="N54" s="13"/>
    </row>
    <row r="55" spans="2:14" ht="12.75" hidden="1">
      <c r="B55" s="13" t="s">
        <v>64</v>
      </c>
      <c r="D55" s="16"/>
      <c r="F55" s="94"/>
      <c r="H55" s="31"/>
      <c r="I55" s="31"/>
      <c r="M55" s="13"/>
      <c r="N55" s="13"/>
    </row>
    <row r="56" spans="4:14" ht="12.75">
      <c r="D56" s="16"/>
      <c r="F56" s="94"/>
      <c r="H56" s="31"/>
      <c r="I56" s="31"/>
      <c r="M56" s="13"/>
      <c r="N56" s="13"/>
    </row>
    <row r="57" spans="4:14" ht="12.75">
      <c r="D57" s="16"/>
      <c r="F57" s="94"/>
      <c r="H57" s="31"/>
      <c r="I57" s="31"/>
      <c r="M57" s="13"/>
      <c r="N57" s="13"/>
    </row>
    <row r="58" spans="4:14" ht="12.75">
      <c r="D58" s="16"/>
      <c r="F58" s="94"/>
      <c r="H58" s="31"/>
      <c r="I58" s="31"/>
      <c r="M58" s="13"/>
      <c r="N58" s="13"/>
    </row>
    <row r="59" spans="4:14" ht="12.75">
      <c r="D59" s="16"/>
      <c r="F59" s="94"/>
      <c r="H59" s="31"/>
      <c r="I59" s="31"/>
      <c r="M59" s="13"/>
      <c r="N59" s="13"/>
    </row>
    <row r="60" spans="4:14" ht="12.75">
      <c r="D60" s="16"/>
      <c r="F60" s="94"/>
      <c r="H60" s="31"/>
      <c r="I60" s="31"/>
      <c r="M60" s="13"/>
      <c r="N60" s="13"/>
    </row>
    <row r="61" spans="4:14" ht="12.75">
      <c r="D61" s="16"/>
      <c r="F61" s="94"/>
      <c r="H61" s="31"/>
      <c r="I61" s="31"/>
      <c r="M61" s="13"/>
      <c r="N61" s="13"/>
    </row>
    <row r="62" spans="4:14" ht="12.75">
      <c r="D62" s="16"/>
      <c r="F62" s="94"/>
      <c r="H62" s="31"/>
      <c r="I62" s="31"/>
      <c r="M62" s="13"/>
      <c r="N62" s="13"/>
    </row>
    <row r="63" spans="4:14" ht="12.75">
      <c r="D63" s="16"/>
      <c r="F63" s="94"/>
      <c r="H63" s="31"/>
      <c r="I63" s="31"/>
      <c r="M63" s="13"/>
      <c r="N63" s="13"/>
    </row>
    <row r="64" spans="4:14" ht="12.75">
      <c r="D64" s="16"/>
      <c r="F64" s="94"/>
      <c r="H64" s="31"/>
      <c r="I64" s="31"/>
      <c r="M64" s="13"/>
      <c r="N64" s="13"/>
    </row>
    <row r="65" spans="4:14" ht="12.75">
      <c r="D65" s="16"/>
      <c r="F65" s="94"/>
      <c r="H65" s="31"/>
      <c r="I65" s="31"/>
      <c r="M65" s="13"/>
      <c r="N65" s="13"/>
    </row>
    <row r="66" spans="4:14" ht="12.75">
      <c r="D66" s="16"/>
      <c r="F66" s="94"/>
      <c r="H66" s="31"/>
      <c r="I66" s="31"/>
      <c r="M66" s="13"/>
      <c r="N66" s="13"/>
    </row>
    <row r="67" spans="4:14" ht="12.75">
      <c r="D67" s="16"/>
      <c r="F67" s="94"/>
      <c r="H67" s="31"/>
      <c r="I67" s="31"/>
      <c r="M67" s="13"/>
      <c r="N67" s="13"/>
    </row>
    <row r="68" spans="3:14" ht="12.75">
      <c r="C68" s="16"/>
      <c r="D68" s="16"/>
      <c r="H68" s="31"/>
      <c r="I68" s="31"/>
      <c r="M68" s="13"/>
      <c r="N68" s="13"/>
    </row>
    <row r="69" spans="8:14" ht="12.75">
      <c r="H69" s="31"/>
      <c r="I69" s="31"/>
      <c r="M69" s="13"/>
      <c r="N69" s="13"/>
    </row>
    <row r="70" spans="8:14" ht="12.75">
      <c r="H70" s="31"/>
      <c r="I70" s="31"/>
      <c r="M70" s="13"/>
      <c r="N70" s="13"/>
    </row>
    <row r="71" spans="8:14" ht="12.75">
      <c r="H71" s="31"/>
      <c r="I71" s="31"/>
      <c r="M71" s="13"/>
      <c r="N71" s="13"/>
    </row>
  </sheetData>
  <sheetProtection password="CE96" sheet="1" objects="1" scenarios="1" selectLockedCells="1"/>
  <mergeCells count="10">
    <mergeCell ref="A4:A5"/>
    <mergeCell ref="C1:E1"/>
    <mergeCell ref="C2:E2"/>
    <mergeCell ref="F1:H1"/>
    <mergeCell ref="F2:H2"/>
    <mergeCell ref="F4:G4"/>
    <mergeCell ref="D4:D5"/>
    <mergeCell ref="A1:B2"/>
    <mergeCell ref="A3:C3"/>
    <mergeCell ref="F3:G3"/>
  </mergeCells>
  <dataValidations count="6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H5">
      <formula1>2000</formula1>
      <formula2>70000</formula2>
    </dataValidation>
    <dataValidation type="list" allowBlank="1" showErrorMessage="1" sqref="F6:F45">
      <formula1>$B$50:$B$55</formula1>
    </dataValidation>
    <dataValidation type="list" allowBlank="1" showErrorMessage="1" error="エントリーの場合は○をリストから選択してください。" sqref="H6:H45">
      <formula1>$I$3</formula1>
    </dataValidation>
    <dataValidation type="date" operator="greaterThan" allowBlank="1" showInputMessage="1" showErrorMessage="1" error="S年.月.日の型で入力してください。　例）　S62.5.13" sqref="E6:E45">
      <formula1>30407</formula1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45">
      <formula1>100</formula1>
      <formula2>600000</formula2>
    </dataValidation>
  </dataValidations>
  <printOptions/>
  <pageMargins left="0.6" right="0.19" top="0.72" bottom="0.33" header="0.41" footer="0.512"/>
  <pageSetup horizontalDpi="300" verticalDpi="300" orientation="portrait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625" style="13" customWidth="1"/>
    <col min="2" max="2" width="15.375" style="13" customWidth="1"/>
    <col min="3" max="3" width="15.125" style="13" customWidth="1"/>
    <col min="4" max="4" width="4.00390625" style="13" customWidth="1"/>
    <col min="5" max="5" width="11.625" style="13" customWidth="1"/>
    <col min="6" max="6" width="10.50390625" style="13" customWidth="1"/>
    <col min="7" max="8" width="10.00390625" style="13" customWidth="1"/>
    <col min="9" max="9" width="0" style="13" hidden="1" customWidth="1"/>
    <col min="10" max="10" width="7.625" style="31" hidden="1" customWidth="1"/>
    <col min="11" max="11" width="8.125" style="31" hidden="1" customWidth="1"/>
    <col min="12" max="13" width="8.625" style="31" hidden="1" customWidth="1"/>
    <col min="14" max="14" width="11.125" style="31" hidden="1" customWidth="1"/>
    <col min="15" max="15" width="10.00390625" style="13" hidden="1" customWidth="1"/>
    <col min="16" max="16" width="11.00390625" style="13" hidden="1" customWidth="1"/>
    <col min="17" max="17" width="7.875" style="13" hidden="1" customWidth="1"/>
    <col min="18" max="19" width="10.125" style="13" hidden="1" customWidth="1"/>
    <col min="20" max="23" width="10.125" style="13" customWidth="1"/>
    <col min="24" max="24" width="9.00390625" style="13" customWidth="1"/>
    <col min="25" max="25" width="10.00390625" style="13" customWidth="1"/>
    <col min="26" max="16384" width="9.00390625" style="13" customWidth="1"/>
  </cols>
  <sheetData>
    <row r="1" spans="1:30" ht="14.25" customHeight="1">
      <c r="A1" s="161" t="s">
        <v>68</v>
      </c>
      <c r="B1" s="162"/>
      <c r="C1" s="140" t="s">
        <v>46</v>
      </c>
      <c r="D1" s="140"/>
      <c r="E1" s="140"/>
      <c r="F1" s="143" t="str">
        <f>"ｸﾗﾌﾞ名："&amp;'所属データ'!$C$3</f>
        <v>ｸﾗﾌﾞ名：</v>
      </c>
      <c r="G1" s="143"/>
      <c r="H1" s="143"/>
      <c r="I1" s="38"/>
      <c r="K1" s="100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</row>
    <row r="2" spans="1:30" ht="14.25" customHeight="1" thickBot="1">
      <c r="A2" s="163"/>
      <c r="B2" s="164"/>
      <c r="C2" s="142" t="s">
        <v>47</v>
      </c>
      <c r="D2" s="142"/>
      <c r="E2" s="142"/>
      <c r="F2" s="144" t="str">
        <f>"監督名："&amp;'所属データ'!$C$7</f>
        <v>監督名：</v>
      </c>
      <c r="G2" s="144"/>
      <c r="H2" s="144"/>
      <c r="I2" s="99">
        <f>IF(COUNTA(H6:H45)&gt;6,"ﾘﾚｰ人数ｵｰﾊﾞｰ","")</f>
      </c>
      <c r="X2" s="18"/>
      <c r="Y2" s="18"/>
      <c r="Z2" s="18"/>
      <c r="AA2" s="18"/>
      <c r="AB2" s="18"/>
      <c r="AC2" s="18"/>
      <c r="AD2" s="18"/>
    </row>
    <row r="3" spans="1:29" ht="14.25" customHeight="1" thickBot="1">
      <c r="A3" s="165"/>
      <c r="B3" s="165"/>
      <c r="C3" s="165"/>
      <c r="D3" s="31"/>
      <c r="E3" s="31"/>
      <c r="F3" s="166">
        <f>IF(COUNTA(H6:H45)&gt;5,"エントリーオーバー","")</f>
      </c>
      <c r="G3" s="167">
        <f>IF(COUNTA(G8:G52)&gt;6,"ｴﾝﾄﾘｰｵｰﾊﾞｰ","")</f>
      </c>
      <c r="H3" s="103" t="s">
        <v>44</v>
      </c>
      <c r="I3" s="31" t="s">
        <v>13</v>
      </c>
      <c r="J3" s="17" t="s">
        <v>3</v>
      </c>
      <c r="K3" s="17" t="s">
        <v>4</v>
      </c>
      <c r="L3" s="17" t="s">
        <v>5</v>
      </c>
      <c r="M3" s="17" t="s">
        <v>6</v>
      </c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7" t="s">
        <v>12</v>
      </c>
      <c r="W3" s="19"/>
      <c r="X3" s="18"/>
      <c r="Y3" s="18"/>
      <c r="Z3" s="18"/>
      <c r="AA3" s="18"/>
      <c r="AB3" s="18"/>
      <c r="AC3" s="18"/>
    </row>
    <row r="4" spans="1:29" ht="12" customHeight="1">
      <c r="A4" s="155" t="s">
        <v>14</v>
      </c>
      <c r="B4" s="50" t="s">
        <v>22</v>
      </c>
      <c r="C4" s="50" t="s">
        <v>21</v>
      </c>
      <c r="D4" s="159" t="s">
        <v>26</v>
      </c>
      <c r="E4" s="80" t="s">
        <v>27</v>
      </c>
      <c r="F4" s="157" t="s">
        <v>43</v>
      </c>
      <c r="G4" s="158"/>
      <c r="H4" s="54" t="s">
        <v>30</v>
      </c>
      <c r="I4" s="31">
        <f>IF(SUM(J6:J45)&gt;0,1,0)</f>
        <v>0</v>
      </c>
      <c r="J4" s="14">
        <f>'所属データ'!A18</f>
        <v>430100</v>
      </c>
      <c r="K4" s="13">
        <f>'所属データ'!C3</f>
        <v>0</v>
      </c>
      <c r="M4" s="13">
        <f>IF(H5="","",RIGHT(H5+100000,5))</f>
      </c>
      <c r="N4" s="13">
        <f>IF(ISERROR(SMALL($J$6:$J$45,1)),"",432000000+SMALL($J$6:$J$45,1))</f>
      </c>
      <c r="O4" s="13">
        <f>IF(ISERROR(SMALL($J$6:$J$45,2)),"",432000000+SMALL($J$6:$J$45,2))</f>
      </c>
      <c r="P4" s="13">
        <f>IF(ISERROR(SMALL($J$6:$J$45,3)),"",432000000+SMALL($J$6:$J$45,3))</f>
      </c>
      <c r="Q4" s="13">
        <f>IF(ISERROR(SMALL($J$6:$J$45,4)),"",432000000+SMALL($J$6:$J$45,4))</f>
      </c>
      <c r="R4" s="13">
        <f>IF(ISERROR(SMALL($J$6:$J$45,5)),"",432000000+SMALL($J$6:$J$45,5))</f>
      </c>
      <c r="S4" s="13">
        <f>IF(ISERROR(SMALL($J$6:$J$45,6)),"",432000000+SMALL($J$6:$J$45,6))</f>
      </c>
      <c r="W4" s="20"/>
      <c r="X4" s="18"/>
      <c r="Y4" s="18"/>
      <c r="Z4" s="18"/>
      <c r="AA4" s="18"/>
      <c r="AB4" s="18"/>
      <c r="AC4" s="18"/>
    </row>
    <row r="5" spans="1:29" ht="13.5" customHeight="1" thickBot="1">
      <c r="A5" s="156"/>
      <c r="B5" s="51" t="s">
        <v>25</v>
      </c>
      <c r="C5" s="51" t="s">
        <v>25</v>
      </c>
      <c r="D5" s="160"/>
      <c r="E5" s="81" t="s">
        <v>55</v>
      </c>
      <c r="F5" s="52" t="s">
        <v>29</v>
      </c>
      <c r="G5" s="53" t="s">
        <v>30</v>
      </c>
      <c r="H5" s="55"/>
      <c r="I5" s="32">
        <f>COUNTA(B6:B45)</f>
        <v>0</v>
      </c>
      <c r="N5" s="13"/>
      <c r="W5" s="18"/>
      <c r="X5" s="18"/>
      <c r="Y5" s="18"/>
      <c r="Z5" s="18"/>
      <c r="AA5" s="18"/>
      <c r="AB5" s="18"/>
      <c r="AC5" s="18"/>
    </row>
    <row r="6" spans="1:28" ht="14.25" customHeight="1">
      <c r="A6" s="91">
        <v>1</v>
      </c>
      <c r="B6" s="168"/>
      <c r="C6" s="71"/>
      <c r="D6" s="72"/>
      <c r="E6" s="73"/>
      <c r="F6" s="56"/>
      <c r="G6" s="57"/>
      <c r="H6" s="62"/>
      <c r="I6" s="31">
        <f>'所属データ'!$A$18</f>
        <v>430100</v>
      </c>
      <c r="J6" s="31">
        <f>IF(H6="","",'所属データ'!$A$18+A6)</f>
      </c>
      <c r="M6" s="13"/>
      <c r="N6" s="13"/>
      <c r="W6" s="44"/>
      <c r="X6" s="18"/>
      <c r="Y6" s="18"/>
      <c r="Z6" s="18"/>
      <c r="AA6" s="18"/>
      <c r="AB6" s="18"/>
    </row>
    <row r="7" spans="1:24" ht="14.25" customHeight="1">
      <c r="A7" s="92">
        <v>2</v>
      </c>
      <c r="B7" s="74"/>
      <c r="C7" s="74"/>
      <c r="D7" s="75"/>
      <c r="E7" s="76"/>
      <c r="F7" s="58"/>
      <c r="G7" s="59"/>
      <c r="H7" s="63"/>
      <c r="I7" s="31">
        <f>'所属データ'!$A$18</f>
        <v>430100</v>
      </c>
      <c r="J7" s="31">
        <f>IF(H7="","",'所属データ'!$A$18+A7)</f>
      </c>
      <c r="M7" s="13"/>
      <c r="N7" s="13"/>
      <c r="W7" s="44"/>
      <c r="X7" s="18"/>
    </row>
    <row r="8" spans="1:24" ht="14.25" customHeight="1">
      <c r="A8" s="92">
        <v>3</v>
      </c>
      <c r="B8" s="74"/>
      <c r="C8" s="74"/>
      <c r="D8" s="75"/>
      <c r="E8" s="76"/>
      <c r="F8" s="58"/>
      <c r="G8" s="59"/>
      <c r="H8" s="63"/>
      <c r="I8" s="31">
        <f>'所属データ'!$A$18</f>
        <v>430100</v>
      </c>
      <c r="J8" s="31">
        <f>IF(H8="","",'所属データ'!$A$18+A8)</f>
      </c>
      <c r="L8" s="14"/>
      <c r="M8" s="14"/>
      <c r="N8" s="14"/>
      <c r="O8" s="14"/>
      <c r="P8" s="14"/>
      <c r="Q8" s="14"/>
      <c r="R8" s="14"/>
      <c r="S8" s="14"/>
      <c r="T8" s="14"/>
      <c r="U8" s="14"/>
      <c r="W8" s="44"/>
      <c r="X8" s="18"/>
    </row>
    <row r="9" spans="1:24" ht="14.25" customHeight="1">
      <c r="A9" s="92">
        <v>4</v>
      </c>
      <c r="B9" s="74"/>
      <c r="C9" s="74"/>
      <c r="D9" s="75"/>
      <c r="E9" s="76"/>
      <c r="F9" s="58"/>
      <c r="G9" s="59"/>
      <c r="H9" s="63"/>
      <c r="I9" s="31">
        <f>'所属データ'!$A$18</f>
        <v>430100</v>
      </c>
      <c r="J9" s="31">
        <f>IF(H9="","",'所属データ'!$A$18+A9)</f>
      </c>
      <c r="L9" s="14"/>
      <c r="M9" s="14"/>
      <c r="N9" s="14"/>
      <c r="O9" s="14"/>
      <c r="P9" s="14"/>
      <c r="Q9" s="14"/>
      <c r="R9" s="14"/>
      <c r="S9" s="14"/>
      <c r="T9" s="14"/>
      <c r="U9" s="14"/>
      <c r="W9" s="44"/>
      <c r="X9" s="18"/>
    </row>
    <row r="10" spans="1:24" ht="14.25" customHeight="1" thickBot="1">
      <c r="A10" s="93">
        <v>5</v>
      </c>
      <c r="B10" s="77"/>
      <c r="C10" s="77"/>
      <c r="D10" s="78"/>
      <c r="E10" s="79"/>
      <c r="F10" s="60"/>
      <c r="G10" s="61"/>
      <c r="H10" s="64"/>
      <c r="I10" s="31">
        <f>'所属データ'!$A$18</f>
        <v>430100</v>
      </c>
      <c r="J10" s="31">
        <f>IF(H10="","",'所属データ'!$A$18+A10)</f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44"/>
      <c r="X10" s="18"/>
    </row>
    <row r="11" spans="1:24" ht="14.25" customHeight="1">
      <c r="A11" s="91">
        <v>6</v>
      </c>
      <c r="B11" s="71"/>
      <c r="C11" s="71"/>
      <c r="D11" s="72"/>
      <c r="E11" s="73"/>
      <c r="F11" s="56"/>
      <c r="G11" s="57"/>
      <c r="H11" s="62"/>
      <c r="I11" s="31">
        <f>'所属データ'!$A$18</f>
        <v>430100</v>
      </c>
      <c r="J11" s="31">
        <f>IF(H11="","",'所属データ'!$A$18+A11)</f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44"/>
      <c r="X11" s="18"/>
    </row>
    <row r="12" spans="1:24" ht="14.25" customHeight="1">
      <c r="A12" s="92">
        <v>7</v>
      </c>
      <c r="B12" s="74"/>
      <c r="C12" s="74"/>
      <c r="D12" s="75"/>
      <c r="E12" s="76"/>
      <c r="F12" s="58"/>
      <c r="G12" s="59"/>
      <c r="H12" s="63"/>
      <c r="I12" s="31">
        <f>'所属データ'!$A$18</f>
        <v>430100</v>
      </c>
      <c r="J12" s="31">
        <f>IF(H12="","",'所属データ'!$A$18+A12)</f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44"/>
      <c r="X12" s="18"/>
    </row>
    <row r="13" spans="1:23" ht="14.25" customHeight="1">
      <c r="A13" s="92">
        <v>8</v>
      </c>
      <c r="B13" s="74"/>
      <c r="C13" s="74"/>
      <c r="D13" s="75"/>
      <c r="E13" s="76"/>
      <c r="F13" s="58"/>
      <c r="G13" s="59"/>
      <c r="H13" s="63"/>
      <c r="I13" s="31">
        <f>'所属データ'!$A$18</f>
        <v>430100</v>
      </c>
      <c r="J13" s="31">
        <f>IF(H13="","",'所属データ'!$A$18+A13)</f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44"/>
    </row>
    <row r="14" spans="1:23" ht="14.25" customHeight="1">
      <c r="A14" s="92">
        <v>9</v>
      </c>
      <c r="B14" s="74"/>
      <c r="C14" s="74"/>
      <c r="D14" s="75"/>
      <c r="E14" s="76"/>
      <c r="F14" s="58"/>
      <c r="G14" s="59"/>
      <c r="H14" s="63"/>
      <c r="I14" s="31">
        <f>'所属データ'!$A$18</f>
        <v>430100</v>
      </c>
      <c r="J14" s="31">
        <f>IF(H14="","",'所属データ'!$A$18+A14)</f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W14" s="44"/>
    </row>
    <row r="15" spans="1:23" ht="14.25" customHeight="1" thickBot="1">
      <c r="A15" s="93">
        <v>10</v>
      </c>
      <c r="B15" s="77"/>
      <c r="C15" s="77"/>
      <c r="D15" s="78"/>
      <c r="E15" s="79"/>
      <c r="F15" s="60"/>
      <c r="G15" s="61"/>
      <c r="H15" s="64"/>
      <c r="I15" s="31">
        <f>'所属データ'!$A$18</f>
        <v>430100</v>
      </c>
      <c r="J15" s="31">
        <f>IF(H15="","",'所属データ'!$A$18+A15)</f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W15" s="44"/>
    </row>
    <row r="16" spans="1:23" ht="14.25" customHeight="1">
      <c r="A16" s="91">
        <v>11</v>
      </c>
      <c r="B16" s="71"/>
      <c r="C16" s="71"/>
      <c r="D16" s="72"/>
      <c r="E16" s="73"/>
      <c r="F16" s="56"/>
      <c r="G16" s="57"/>
      <c r="H16" s="62"/>
      <c r="I16" s="31">
        <f>'所属データ'!$A$18</f>
        <v>430100</v>
      </c>
      <c r="J16" s="31">
        <f>IF(H16="","",'所属データ'!$A$18+A16)</f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W16" s="44"/>
    </row>
    <row r="17" spans="1:23" ht="14.25" customHeight="1">
      <c r="A17" s="92">
        <v>12</v>
      </c>
      <c r="B17" s="74"/>
      <c r="C17" s="74"/>
      <c r="D17" s="75"/>
      <c r="E17" s="76"/>
      <c r="F17" s="58"/>
      <c r="G17" s="59"/>
      <c r="H17" s="63"/>
      <c r="I17" s="31">
        <f>'所属データ'!$A$18</f>
        <v>430100</v>
      </c>
      <c r="J17" s="31">
        <f>IF(H17="","",'所属データ'!$A$18+A17)</f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W17" s="44"/>
    </row>
    <row r="18" spans="1:23" ht="14.25" customHeight="1">
      <c r="A18" s="92">
        <v>13</v>
      </c>
      <c r="B18" s="74"/>
      <c r="C18" s="74"/>
      <c r="D18" s="75"/>
      <c r="E18" s="76"/>
      <c r="F18" s="58"/>
      <c r="G18" s="59"/>
      <c r="H18" s="63"/>
      <c r="I18" s="31">
        <f>'所属データ'!$A$18</f>
        <v>430100</v>
      </c>
      <c r="J18" s="31">
        <f>IF(H18="","",'所属データ'!$A$18+A18)</f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W18" s="44"/>
    </row>
    <row r="19" spans="1:23" ht="14.25" customHeight="1">
      <c r="A19" s="92">
        <v>14</v>
      </c>
      <c r="B19" s="74"/>
      <c r="C19" s="74"/>
      <c r="D19" s="75"/>
      <c r="E19" s="76"/>
      <c r="F19" s="58"/>
      <c r="G19" s="59"/>
      <c r="H19" s="63"/>
      <c r="I19" s="31">
        <f>'所属データ'!$A$18</f>
        <v>430100</v>
      </c>
      <c r="J19" s="31">
        <f>IF(H19="","",'所属データ'!$A$18+A19)</f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44"/>
    </row>
    <row r="20" spans="1:23" ht="14.25" customHeight="1" thickBot="1">
      <c r="A20" s="93">
        <v>15</v>
      </c>
      <c r="B20" s="77"/>
      <c r="C20" s="77"/>
      <c r="D20" s="78"/>
      <c r="E20" s="79"/>
      <c r="F20" s="60"/>
      <c r="G20" s="61"/>
      <c r="H20" s="64"/>
      <c r="I20" s="31">
        <f>'所属データ'!$A$18</f>
        <v>430100</v>
      </c>
      <c r="J20" s="31">
        <f>IF(H20="","",'所属データ'!$A$18+A20)</f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W20" s="44"/>
    </row>
    <row r="21" spans="1:23" ht="14.25" customHeight="1">
      <c r="A21" s="91">
        <v>16</v>
      </c>
      <c r="B21" s="71"/>
      <c r="C21" s="71"/>
      <c r="D21" s="72"/>
      <c r="E21" s="73"/>
      <c r="F21" s="56"/>
      <c r="G21" s="57"/>
      <c r="H21" s="62"/>
      <c r="I21" s="31">
        <f>'所属データ'!$A$18</f>
        <v>430100</v>
      </c>
      <c r="J21" s="31">
        <f>IF(H21="","",'所属データ'!$A$18+A21)</f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44"/>
    </row>
    <row r="22" spans="1:23" ht="14.25" customHeight="1">
      <c r="A22" s="92">
        <v>17</v>
      </c>
      <c r="B22" s="74"/>
      <c r="C22" s="74"/>
      <c r="D22" s="75"/>
      <c r="E22" s="76"/>
      <c r="F22" s="58"/>
      <c r="G22" s="59"/>
      <c r="H22" s="63"/>
      <c r="I22" s="31">
        <f>'所属データ'!$A$18</f>
        <v>430100</v>
      </c>
      <c r="J22" s="31">
        <f>IF(H22="","",'所属データ'!$A$18+A22)</f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W22" s="44"/>
    </row>
    <row r="23" spans="1:23" ht="14.25" customHeight="1">
      <c r="A23" s="92">
        <v>18</v>
      </c>
      <c r="B23" s="74"/>
      <c r="C23" s="74"/>
      <c r="D23" s="75"/>
      <c r="E23" s="76"/>
      <c r="F23" s="58"/>
      <c r="G23" s="59"/>
      <c r="H23" s="63"/>
      <c r="I23" s="31">
        <f>'所属データ'!$A$18</f>
        <v>430100</v>
      </c>
      <c r="J23" s="31">
        <f>IF(H23="","",'所属データ'!$A$18+A23)</f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W23" s="44"/>
    </row>
    <row r="24" spans="1:23" ht="14.25" customHeight="1">
      <c r="A24" s="92">
        <v>19</v>
      </c>
      <c r="B24" s="74"/>
      <c r="C24" s="74"/>
      <c r="D24" s="75"/>
      <c r="E24" s="76"/>
      <c r="F24" s="58"/>
      <c r="G24" s="59"/>
      <c r="H24" s="63"/>
      <c r="I24" s="31">
        <f>'所属データ'!$A$18</f>
        <v>430100</v>
      </c>
      <c r="J24" s="31">
        <f>IF(H24="","",'所属データ'!$A$18+A24)</f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W24" s="44"/>
    </row>
    <row r="25" spans="1:23" ht="14.25" customHeight="1" thickBot="1">
      <c r="A25" s="93">
        <v>20</v>
      </c>
      <c r="B25" s="77"/>
      <c r="C25" s="77"/>
      <c r="D25" s="78"/>
      <c r="E25" s="79"/>
      <c r="F25" s="60"/>
      <c r="G25" s="61"/>
      <c r="H25" s="64"/>
      <c r="I25" s="31">
        <f>'所属データ'!$A$18</f>
        <v>430100</v>
      </c>
      <c r="J25" s="31">
        <f>IF(H25="","",'所属データ'!$A$18+A25)</f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W25" s="44"/>
    </row>
    <row r="26" spans="1:23" ht="14.25" customHeight="1">
      <c r="A26" s="91">
        <v>21</v>
      </c>
      <c r="B26" s="71"/>
      <c r="C26" s="71"/>
      <c r="D26" s="72"/>
      <c r="E26" s="73"/>
      <c r="F26" s="56"/>
      <c r="G26" s="57"/>
      <c r="H26" s="62"/>
      <c r="I26" s="31">
        <f>'所属データ'!$A$18</f>
        <v>430100</v>
      </c>
      <c r="J26" s="31">
        <f>IF(H26="","",'所属データ'!$A$18+A26)</f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W26" s="44"/>
    </row>
    <row r="27" spans="1:23" ht="14.25" customHeight="1">
      <c r="A27" s="92">
        <v>22</v>
      </c>
      <c r="B27" s="74"/>
      <c r="C27" s="74"/>
      <c r="D27" s="75"/>
      <c r="E27" s="76"/>
      <c r="F27" s="58"/>
      <c r="G27" s="59"/>
      <c r="H27" s="63"/>
      <c r="I27" s="31">
        <f>'所属データ'!$A$18</f>
        <v>430100</v>
      </c>
      <c r="J27" s="31">
        <f>IF(H27="","",'所属データ'!$A$18+A27)</f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W27" s="44"/>
    </row>
    <row r="28" spans="1:23" ht="14.25" customHeight="1">
      <c r="A28" s="92">
        <v>23</v>
      </c>
      <c r="B28" s="74"/>
      <c r="C28" s="74"/>
      <c r="D28" s="75"/>
      <c r="E28" s="76"/>
      <c r="F28" s="58"/>
      <c r="G28" s="59"/>
      <c r="H28" s="63"/>
      <c r="I28" s="31">
        <f>'所属データ'!$A$18</f>
        <v>430100</v>
      </c>
      <c r="J28" s="31">
        <f>IF(H28="","",'所属データ'!$A$18+A28)</f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W28" s="44"/>
    </row>
    <row r="29" spans="1:23" ht="14.25" customHeight="1">
      <c r="A29" s="92">
        <v>24</v>
      </c>
      <c r="B29" s="74"/>
      <c r="C29" s="74"/>
      <c r="D29" s="75"/>
      <c r="E29" s="76"/>
      <c r="F29" s="58"/>
      <c r="G29" s="59"/>
      <c r="H29" s="63"/>
      <c r="I29" s="31">
        <f>'所属データ'!$A$18</f>
        <v>430100</v>
      </c>
      <c r="J29" s="31">
        <f>IF(H29="","",'所属データ'!$A$18+A29)</f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W29" s="44"/>
    </row>
    <row r="30" spans="1:23" ht="14.25" customHeight="1" thickBot="1">
      <c r="A30" s="93">
        <v>25</v>
      </c>
      <c r="B30" s="77"/>
      <c r="C30" s="77"/>
      <c r="D30" s="78"/>
      <c r="E30" s="79"/>
      <c r="F30" s="60"/>
      <c r="G30" s="61"/>
      <c r="H30" s="64"/>
      <c r="I30" s="31">
        <f>'所属データ'!$A$18</f>
        <v>430100</v>
      </c>
      <c r="J30" s="31">
        <f>IF(H30="","",'所属データ'!$A$18+A30)</f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W30" s="44"/>
    </row>
    <row r="31" spans="1:23" ht="14.25" customHeight="1">
      <c r="A31" s="91">
        <v>26</v>
      </c>
      <c r="B31" s="71"/>
      <c r="C31" s="71"/>
      <c r="D31" s="72"/>
      <c r="E31" s="73"/>
      <c r="F31" s="56"/>
      <c r="G31" s="57"/>
      <c r="H31" s="62"/>
      <c r="I31" s="31">
        <f>'所属データ'!$A$18</f>
        <v>430100</v>
      </c>
      <c r="J31" s="31">
        <f>IF(H31="","",'所属データ'!$A$18+A31)</f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W31" s="44"/>
    </row>
    <row r="32" spans="1:23" ht="14.25" customHeight="1">
      <c r="A32" s="92">
        <v>27</v>
      </c>
      <c r="B32" s="74"/>
      <c r="C32" s="74"/>
      <c r="D32" s="75"/>
      <c r="E32" s="76"/>
      <c r="F32" s="58"/>
      <c r="G32" s="59"/>
      <c r="H32" s="63"/>
      <c r="I32" s="31">
        <f>'所属データ'!$A$18</f>
        <v>430100</v>
      </c>
      <c r="J32" s="31">
        <f>IF(H32="","",'所属データ'!$A$18+A32)</f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W32" s="44"/>
    </row>
    <row r="33" spans="1:23" ht="14.25" customHeight="1">
      <c r="A33" s="92">
        <v>28</v>
      </c>
      <c r="B33" s="74"/>
      <c r="C33" s="74"/>
      <c r="D33" s="75"/>
      <c r="E33" s="76"/>
      <c r="F33" s="58"/>
      <c r="G33" s="59"/>
      <c r="H33" s="63"/>
      <c r="I33" s="31">
        <f>'所属データ'!$A$18</f>
        <v>430100</v>
      </c>
      <c r="J33" s="31">
        <f>IF(H33="","",'所属データ'!$A$18+A33)</f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W33" s="44"/>
    </row>
    <row r="34" spans="1:23" ht="14.25" customHeight="1">
      <c r="A34" s="92">
        <v>29</v>
      </c>
      <c r="B34" s="74"/>
      <c r="C34" s="74"/>
      <c r="D34" s="75"/>
      <c r="E34" s="76"/>
      <c r="F34" s="58"/>
      <c r="G34" s="59"/>
      <c r="H34" s="63"/>
      <c r="I34" s="31">
        <f>'所属データ'!$A$18</f>
        <v>430100</v>
      </c>
      <c r="J34" s="31">
        <f>IF(H34="","",'所属データ'!$A$18+A34)</f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44"/>
    </row>
    <row r="35" spans="1:23" ht="14.25" customHeight="1" thickBot="1">
      <c r="A35" s="93">
        <v>30</v>
      </c>
      <c r="B35" s="77"/>
      <c r="C35" s="77"/>
      <c r="D35" s="78"/>
      <c r="E35" s="79"/>
      <c r="F35" s="60"/>
      <c r="G35" s="61"/>
      <c r="H35" s="64"/>
      <c r="I35" s="31">
        <f>'所属データ'!$A$18</f>
        <v>430100</v>
      </c>
      <c r="J35" s="31">
        <f>IF(H35="","",'所属データ'!$A$18+A35)</f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W35" s="44"/>
    </row>
    <row r="36" spans="1:23" ht="14.25" customHeight="1">
      <c r="A36" s="91">
        <v>31</v>
      </c>
      <c r="B36" s="71"/>
      <c r="C36" s="71"/>
      <c r="D36" s="72"/>
      <c r="E36" s="73"/>
      <c r="F36" s="56"/>
      <c r="G36" s="57"/>
      <c r="H36" s="62"/>
      <c r="I36" s="31">
        <f>'所属データ'!$A$18</f>
        <v>430100</v>
      </c>
      <c r="J36" s="31">
        <f>IF(H36="","",'所属データ'!$A$18+A36)</f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W36" s="44"/>
    </row>
    <row r="37" spans="1:23" ht="14.25" customHeight="1">
      <c r="A37" s="92">
        <v>32</v>
      </c>
      <c r="B37" s="74"/>
      <c r="C37" s="74"/>
      <c r="D37" s="75"/>
      <c r="E37" s="76"/>
      <c r="F37" s="58"/>
      <c r="G37" s="59"/>
      <c r="H37" s="63"/>
      <c r="I37" s="31">
        <f>'所属データ'!$A$18</f>
        <v>430100</v>
      </c>
      <c r="J37" s="31">
        <f>IF(H37="","",'所属データ'!$A$18+A37)</f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W37" s="44"/>
    </row>
    <row r="38" spans="1:23" ht="14.25" customHeight="1">
      <c r="A38" s="92">
        <v>33</v>
      </c>
      <c r="B38" s="74"/>
      <c r="C38" s="74"/>
      <c r="D38" s="75"/>
      <c r="E38" s="76"/>
      <c r="F38" s="58"/>
      <c r="G38" s="59"/>
      <c r="H38" s="63"/>
      <c r="I38" s="31">
        <f>'所属データ'!$A$18</f>
        <v>430100</v>
      </c>
      <c r="J38" s="31">
        <f>IF(H38="","",'所属データ'!$A$18+A38)</f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W38" s="44"/>
    </row>
    <row r="39" spans="1:23" ht="14.25" customHeight="1">
      <c r="A39" s="92">
        <v>34</v>
      </c>
      <c r="B39" s="74"/>
      <c r="C39" s="74"/>
      <c r="D39" s="75"/>
      <c r="E39" s="76"/>
      <c r="F39" s="58"/>
      <c r="G39" s="59"/>
      <c r="H39" s="63"/>
      <c r="I39" s="31">
        <f>'所属データ'!$A$18</f>
        <v>430100</v>
      </c>
      <c r="J39" s="31">
        <f>IF(H39="","",'所属データ'!$A$18+A39)</f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44"/>
    </row>
    <row r="40" spans="1:23" ht="14.25" customHeight="1" thickBot="1">
      <c r="A40" s="93">
        <v>35</v>
      </c>
      <c r="B40" s="77"/>
      <c r="C40" s="77"/>
      <c r="D40" s="78"/>
      <c r="E40" s="79"/>
      <c r="F40" s="60"/>
      <c r="G40" s="61"/>
      <c r="H40" s="64"/>
      <c r="I40" s="31">
        <f>'所属データ'!$A$18</f>
        <v>430100</v>
      </c>
      <c r="J40" s="31">
        <f>IF(H40="","",'所属データ'!$A$18+A40)</f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W40" s="44"/>
    </row>
    <row r="41" spans="1:23" ht="14.25" customHeight="1">
      <c r="A41" s="91">
        <v>36</v>
      </c>
      <c r="B41" s="71"/>
      <c r="C41" s="71"/>
      <c r="D41" s="72"/>
      <c r="E41" s="73"/>
      <c r="F41" s="56"/>
      <c r="G41" s="57"/>
      <c r="H41" s="62"/>
      <c r="I41" s="31">
        <f>'所属データ'!$A$18</f>
        <v>430100</v>
      </c>
      <c r="J41" s="31">
        <f>IF(H41="","",'所属データ'!$A$18+A41)</f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44"/>
    </row>
    <row r="42" spans="1:23" ht="14.25" customHeight="1">
      <c r="A42" s="92">
        <v>37</v>
      </c>
      <c r="B42" s="74"/>
      <c r="C42" s="74"/>
      <c r="D42" s="75"/>
      <c r="E42" s="76"/>
      <c r="F42" s="58"/>
      <c r="G42" s="59"/>
      <c r="H42" s="63"/>
      <c r="I42" s="31">
        <f>'所属データ'!$A$18</f>
        <v>430100</v>
      </c>
      <c r="J42" s="31">
        <f>IF(H42="","",'所属データ'!$A$18+A42)</f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44"/>
    </row>
    <row r="43" spans="1:23" ht="14.25" customHeight="1">
      <c r="A43" s="92">
        <v>38</v>
      </c>
      <c r="B43" s="74"/>
      <c r="C43" s="74"/>
      <c r="D43" s="75"/>
      <c r="E43" s="76"/>
      <c r="F43" s="58"/>
      <c r="G43" s="59"/>
      <c r="H43" s="63"/>
      <c r="I43" s="31">
        <f>'所属データ'!$A$18</f>
        <v>430100</v>
      </c>
      <c r="J43" s="31">
        <f>IF(H43="","",'所属データ'!$A$18+A43)</f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44"/>
    </row>
    <row r="44" spans="1:23" ht="14.25" customHeight="1">
      <c r="A44" s="92">
        <v>39</v>
      </c>
      <c r="B44" s="74"/>
      <c r="C44" s="74"/>
      <c r="D44" s="75"/>
      <c r="E44" s="76"/>
      <c r="F44" s="58"/>
      <c r="G44" s="59"/>
      <c r="H44" s="63"/>
      <c r="I44" s="31">
        <f>'所属データ'!$A$18</f>
        <v>430100</v>
      </c>
      <c r="J44" s="31">
        <f>IF(H44="","",'所属データ'!$A$18+A44)</f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44"/>
    </row>
    <row r="45" spans="1:23" ht="14.25" customHeight="1" thickBot="1">
      <c r="A45" s="93">
        <v>40</v>
      </c>
      <c r="B45" s="77"/>
      <c r="C45" s="77"/>
      <c r="D45" s="78"/>
      <c r="E45" s="79"/>
      <c r="F45" s="60"/>
      <c r="G45" s="61"/>
      <c r="H45" s="64"/>
      <c r="I45" s="31">
        <f>'所属データ'!$A$18</f>
        <v>430100</v>
      </c>
      <c r="J45" s="31">
        <f>IF(H45="","",'所属データ'!$A$18+A45)</f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W45" s="44"/>
    </row>
    <row r="48" ht="12.75" hidden="1">
      <c r="B48" s="13" t="s">
        <v>39</v>
      </c>
    </row>
    <row r="49" spans="2:14" ht="12.75" hidden="1">
      <c r="B49" s="13" t="s">
        <v>37</v>
      </c>
      <c r="E49" s="95"/>
      <c r="G49" s="31"/>
      <c r="H49" s="31"/>
      <c r="I49" s="31"/>
      <c r="L49" s="13"/>
      <c r="M49" s="13"/>
      <c r="N49" s="13"/>
    </row>
    <row r="50" spans="2:14" ht="12.75" hidden="1">
      <c r="B50" s="13" t="s">
        <v>52</v>
      </c>
      <c r="D50" s="16"/>
      <c r="G50" s="31"/>
      <c r="H50" s="31"/>
      <c r="I50" s="31"/>
      <c r="L50" s="13"/>
      <c r="M50" s="13"/>
      <c r="N50" s="13"/>
    </row>
    <row r="51" spans="2:14" ht="12.75" hidden="1">
      <c r="B51" s="13" t="s">
        <v>53</v>
      </c>
      <c r="D51" s="16"/>
      <c r="G51" s="31"/>
      <c r="H51" s="31"/>
      <c r="I51" s="31"/>
      <c r="L51" s="13"/>
      <c r="M51" s="13"/>
      <c r="N51" s="13"/>
    </row>
    <row r="52" spans="2:14" ht="12.75" hidden="1">
      <c r="B52" s="13" t="s">
        <v>54</v>
      </c>
      <c r="C52" s="16"/>
      <c r="D52" s="16"/>
      <c r="G52" s="31"/>
      <c r="H52" s="31"/>
      <c r="I52" s="31"/>
      <c r="L52" s="13"/>
      <c r="M52" s="13"/>
      <c r="N52" s="13"/>
    </row>
    <row r="53" spans="2:14" ht="12.75" hidden="1">
      <c r="B53" s="13" t="s">
        <v>15</v>
      </c>
      <c r="D53" s="16"/>
      <c r="G53" s="31"/>
      <c r="H53" s="31"/>
      <c r="I53" s="31"/>
      <c r="L53" s="13"/>
      <c r="M53" s="13"/>
      <c r="N53" s="13"/>
    </row>
    <row r="54" spans="2:14" ht="12.75" hidden="1">
      <c r="B54" s="13" t="s">
        <v>16</v>
      </c>
      <c r="D54" s="16"/>
      <c r="G54" s="31"/>
      <c r="H54" s="31"/>
      <c r="I54" s="31"/>
      <c r="L54" s="13"/>
      <c r="M54" s="13"/>
      <c r="N54" s="13"/>
    </row>
    <row r="55" spans="2:14" ht="12.75" hidden="1">
      <c r="B55" s="13" t="s">
        <v>64</v>
      </c>
      <c r="D55" s="16"/>
      <c r="G55" s="31"/>
      <c r="H55" s="31"/>
      <c r="I55" s="31"/>
      <c r="L55" s="13"/>
      <c r="M55" s="13"/>
      <c r="N55" s="13"/>
    </row>
    <row r="56" spans="4:14" ht="12.75">
      <c r="D56" s="16"/>
      <c r="G56" s="31"/>
      <c r="H56" s="31"/>
      <c r="I56" s="31"/>
      <c r="L56" s="13"/>
      <c r="M56" s="13"/>
      <c r="N56" s="13"/>
    </row>
    <row r="57" spans="4:14" ht="12.75">
      <c r="D57" s="16"/>
      <c r="G57" s="31"/>
      <c r="H57" s="31"/>
      <c r="I57" s="31"/>
      <c r="L57" s="13"/>
      <c r="M57" s="13"/>
      <c r="N57" s="13"/>
    </row>
    <row r="58" spans="4:14" ht="12.75">
      <c r="D58" s="16"/>
      <c r="G58" s="31"/>
      <c r="H58" s="31"/>
      <c r="I58" s="31"/>
      <c r="L58" s="13"/>
      <c r="M58" s="13"/>
      <c r="N58" s="13"/>
    </row>
    <row r="59" spans="4:14" ht="12.75">
      <c r="D59" s="16"/>
      <c r="G59" s="31"/>
      <c r="H59" s="31"/>
      <c r="I59" s="31"/>
      <c r="L59" s="13"/>
      <c r="M59" s="13"/>
      <c r="N59" s="13"/>
    </row>
    <row r="60" spans="4:14" ht="12.75">
      <c r="D60" s="16"/>
      <c r="G60" s="31"/>
      <c r="H60" s="31"/>
      <c r="I60" s="31"/>
      <c r="L60" s="13"/>
      <c r="M60" s="13"/>
      <c r="N60" s="13"/>
    </row>
    <row r="61" spans="4:14" ht="12.75">
      <c r="D61" s="16"/>
      <c r="G61" s="31"/>
      <c r="H61" s="31"/>
      <c r="I61" s="31"/>
      <c r="L61" s="13"/>
      <c r="M61" s="13"/>
      <c r="N61" s="13"/>
    </row>
    <row r="62" spans="4:14" ht="12.75">
      <c r="D62" s="16"/>
      <c r="G62" s="31"/>
      <c r="H62" s="31"/>
      <c r="I62" s="31"/>
      <c r="L62" s="13"/>
      <c r="M62" s="13"/>
      <c r="N62" s="13"/>
    </row>
    <row r="63" spans="4:14" ht="12.75">
      <c r="D63" s="16"/>
      <c r="G63" s="31"/>
      <c r="H63" s="31"/>
      <c r="I63" s="31"/>
      <c r="L63" s="13"/>
      <c r="M63" s="13"/>
      <c r="N63" s="13"/>
    </row>
    <row r="64" spans="3:14" ht="12.75">
      <c r="C64" s="16"/>
      <c r="D64" s="16"/>
      <c r="G64" s="31"/>
      <c r="H64" s="31"/>
      <c r="I64" s="31"/>
      <c r="L64" s="13"/>
      <c r="M64" s="13"/>
      <c r="N64" s="13"/>
    </row>
  </sheetData>
  <sheetProtection password="CE96" sheet="1" objects="1" scenarios="1" selectLockedCells="1"/>
  <mergeCells count="10">
    <mergeCell ref="A4:A5"/>
    <mergeCell ref="F4:G4"/>
    <mergeCell ref="D4:D5"/>
    <mergeCell ref="F1:H1"/>
    <mergeCell ref="F2:H2"/>
    <mergeCell ref="A1:B2"/>
    <mergeCell ref="A3:C3"/>
    <mergeCell ref="C1:E1"/>
    <mergeCell ref="C2:E2"/>
    <mergeCell ref="F3:G3"/>
  </mergeCells>
  <dataValidations count="6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H5">
      <formula1>2000</formula1>
      <formula2>93000</formula2>
    </dataValidation>
    <dataValidation type="list" allowBlank="1" showErrorMessage="1" error="エントリーの場合は○をリストから選択してください。" sqref="H6:H45">
      <formula1>$I$3</formula1>
    </dataValidation>
    <dataValidation type="date" operator="greaterThan" allowBlank="1" showInputMessage="1" showErrorMessage="1" error="S年.月.日の型で入力してください。　例）　S62.5.13" sqref="E6:E45">
      <formula1>30407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45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list" allowBlank="1" showInputMessage="1" showErrorMessage="1" error="▼をクリックしてリストから選択して下さい。" sqref="F6:F45">
      <formula1>$B$50:$B$55</formula1>
    </dataValidation>
  </dataValidations>
  <printOptions/>
  <pageMargins left="0.69" right="0.19" top="0.95" bottom="0.33" header="0.41" footer="0.512"/>
  <pageSetup horizontalDpi="300" verticalDpi="300" orientation="portrait" paperSize="9" scale="11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shogaku</cp:lastModifiedBy>
  <cp:lastPrinted>2007-05-11T22:12:12Z</cp:lastPrinted>
  <dcterms:created xsi:type="dcterms:W3CDTF">2002-06-02T12:37:11Z</dcterms:created>
  <dcterms:modified xsi:type="dcterms:W3CDTF">2018-05-07T14:08:52Z</dcterms:modified>
  <cp:category/>
  <cp:version/>
  <cp:contentType/>
  <cp:contentStatus/>
</cp:coreProperties>
</file>